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THAO 2026\CAO BANG 2026\CAO BANG\NGHI QUYET PTVH.2026\"/>
    </mc:Choice>
  </mc:AlternateContent>
  <bookViews>
    <workbookView xWindow="0" yWindow="0" windowWidth="23040" windowHeight="8280" activeTab="4"/>
  </bookViews>
  <sheets>
    <sheet name="Dan So" sheetId="1" r:id="rId1"/>
    <sheet name="Dien tich" sheetId="2" r:id="rId2"/>
    <sheet name="Khu vuc" sheetId="3" r:id="rId3"/>
    <sheet name="Di tich" sheetId="4" r:id="rId4"/>
    <sheet name="GIa dinh phan bo von" sheetId="5" r:id="rId5"/>
  </sheets>
  <definedNames>
    <definedName name="_xlnm.Print_Titles" localSheetId="0">'Dan So'!$2:$2</definedName>
    <definedName name="_xlnm.Print_Titles" localSheetId="1">'Dien tich'!$2:$2</definedName>
    <definedName name="_xlnm.Print_Titles" localSheetId="2">'Khu vuc'!$3:$3</definedName>
  </definedNames>
  <calcPr calcId="162913"/>
</workbook>
</file>

<file path=xl/calcChain.xml><?xml version="1.0" encoding="utf-8"?>
<calcChain xmlns="http://schemas.openxmlformats.org/spreadsheetml/2006/main">
  <c r="E14" i="5" l="1"/>
  <c r="E11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3" i="5"/>
  <c r="E12" i="5"/>
  <c r="E10" i="5"/>
  <c r="E9" i="5"/>
  <c r="E8" i="5"/>
  <c r="E7" i="5"/>
  <c r="E6" i="5"/>
  <c r="D61" i="5" l="1"/>
  <c r="D60" i="5"/>
  <c r="D59" i="5"/>
  <c r="D58" i="5"/>
  <c r="D57" i="5"/>
  <c r="D56" i="5"/>
  <c r="D55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G3" i="1"/>
  <c r="G7" i="1"/>
  <c r="J7" i="5" l="1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" i="5"/>
  <c r="J62" i="5" l="1"/>
  <c r="C64" i="5" s="1"/>
  <c r="C66" i="5" s="1"/>
  <c r="K54" i="5" s="1"/>
  <c r="K13" i="5" l="1"/>
  <c r="K35" i="5"/>
  <c r="K45" i="5"/>
  <c r="K14" i="5"/>
  <c r="K29" i="5"/>
  <c r="K39" i="5"/>
  <c r="K8" i="5"/>
  <c r="K60" i="5"/>
  <c r="K23" i="5"/>
  <c r="K33" i="5"/>
  <c r="K18" i="5"/>
  <c r="K7" i="5"/>
  <c r="K42" i="5"/>
  <c r="K17" i="5"/>
  <c r="K27" i="5"/>
  <c r="K6" i="5"/>
  <c r="K61" i="5"/>
  <c r="K36" i="5"/>
  <c r="K11" i="5"/>
  <c r="K21" i="5"/>
  <c r="K53" i="5"/>
  <c r="K55" i="5"/>
  <c r="K30" i="5"/>
  <c r="K46" i="5"/>
  <c r="K15" i="5"/>
  <c r="K58" i="5"/>
  <c r="K49" i="5"/>
  <c r="K24" i="5"/>
  <c r="K40" i="5"/>
  <c r="K9" i="5"/>
  <c r="K52" i="5"/>
  <c r="K43" i="5"/>
  <c r="K12" i="5"/>
  <c r="K34" i="5"/>
  <c r="K44" i="5"/>
  <c r="K57" i="5"/>
  <c r="K37" i="5"/>
  <c r="K48" i="5"/>
  <c r="K28" i="5"/>
  <c r="K38" i="5"/>
  <c r="K51" i="5"/>
  <c r="K31" i="5"/>
  <c r="K59" i="5"/>
  <c r="K22" i="5"/>
  <c r="K32" i="5"/>
  <c r="K56" i="5"/>
  <c r="K25" i="5"/>
  <c r="K47" i="5"/>
  <c r="K16" i="5"/>
  <c r="K26" i="5"/>
  <c r="K50" i="5"/>
  <c r="K19" i="5"/>
  <c r="K41" i="5"/>
  <c r="K10" i="5"/>
  <c r="K20" i="5"/>
  <c r="K62" i="5" l="1"/>
  <c r="C59" i="1" l="1"/>
  <c r="F49" i="1" l="1"/>
  <c r="F3" i="1"/>
  <c r="F27" i="1"/>
  <c r="F51" i="1"/>
  <c r="F11" i="1"/>
  <c r="F44" i="1"/>
  <c r="F40" i="1"/>
  <c r="F48" i="1"/>
  <c r="F13" i="1"/>
  <c r="F58" i="1"/>
  <c r="F54" i="1"/>
  <c r="F29" i="1"/>
  <c r="F57" i="1"/>
  <c r="F7" i="1"/>
  <c r="F23" i="1"/>
  <c r="F31" i="1"/>
  <c r="F12" i="1"/>
  <c r="F43" i="1"/>
  <c r="F36" i="1"/>
  <c r="F6" i="1"/>
  <c r="F28" i="1"/>
  <c r="F35" i="1"/>
  <c r="F9" i="1"/>
  <c r="F15" i="1"/>
  <c r="F16" i="1"/>
  <c r="F39" i="1"/>
  <c r="F55" i="1"/>
  <c r="G55" i="1" s="1"/>
  <c r="F47" i="1"/>
  <c r="F42" i="1"/>
  <c r="F20" i="1"/>
  <c r="F32" i="1"/>
  <c r="F53" i="1"/>
  <c r="F38" i="1"/>
  <c r="F41" i="1"/>
  <c r="F18" i="1"/>
  <c r="F26" i="1"/>
  <c r="F45" i="1"/>
  <c r="F30" i="1"/>
  <c r="F5" i="1"/>
  <c r="F25" i="1"/>
  <c r="F46" i="1"/>
  <c r="F8" i="1"/>
  <c r="F56" i="1"/>
  <c r="F52" i="1"/>
  <c r="F21" i="1"/>
  <c r="F19" i="1"/>
  <c r="F10" i="1"/>
  <c r="F50" i="1"/>
  <c r="F17" i="1"/>
  <c r="F37" i="1"/>
  <c r="F4" i="1"/>
  <c r="F34" i="1"/>
  <c r="F24" i="1"/>
  <c r="F33" i="1"/>
  <c r="F22" i="1"/>
  <c r="F14" i="1"/>
  <c r="G27" i="1" l="1"/>
  <c r="F59" i="1"/>
  <c r="C59" i="2"/>
  <c r="F39" i="2" s="1"/>
  <c r="F3" i="2" l="1"/>
  <c r="F4" i="2"/>
  <c r="F5" i="2"/>
  <c r="F7" i="2"/>
  <c r="F19" i="2"/>
  <c r="F31" i="2"/>
  <c r="F43" i="2"/>
  <c r="F55" i="2"/>
  <c r="F22" i="2"/>
  <c r="F12" i="2"/>
  <c r="F37" i="2"/>
  <c r="F50" i="2"/>
  <c r="F8" i="2"/>
  <c r="F20" i="2"/>
  <c r="F32" i="2"/>
  <c r="F56" i="2"/>
  <c r="F11" i="2"/>
  <c r="F36" i="2"/>
  <c r="F49" i="2"/>
  <c r="F26" i="2"/>
  <c r="F9" i="2"/>
  <c r="F21" i="2"/>
  <c r="F33" i="2"/>
  <c r="F45" i="2"/>
  <c r="F57" i="2"/>
  <c r="F35" i="2"/>
  <c r="F24" i="2"/>
  <c r="F13" i="2"/>
  <c r="F10" i="2"/>
  <c r="F23" i="2"/>
  <c r="F34" i="2"/>
  <c r="F46" i="2"/>
  <c r="F58" i="2"/>
  <c r="G58" i="2" s="1"/>
  <c r="F47" i="2"/>
  <c r="F48" i="2"/>
  <c r="F25" i="2"/>
  <c r="F38" i="2"/>
  <c r="F15" i="2"/>
  <c r="F27" i="2"/>
  <c r="F51" i="2"/>
  <c r="F16" i="2"/>
  <c r="F28" i="2"/>
  <c r="F40" i="2"/>
  <c r="F52" i="2"/>
  <c r="F14" i="2"/>
  <c r="F17" i="2"/>
  <c r="F29" i="2"/>
  <c r="F41" i="2"/>
  <c r="F53" i="2"/>
  <c r="F54" i="2"/>
  <c r="F6" i="2"/>
  <c r="F18" i="2"/>
  <c r="F30" i="2"/>
  <c r="F42" i="2"/>
  <c r="F44" i="2"/>
  <c r="G47" i="2" l="1"/>
  <c r="G10" i="2"/>
  <c r="G3" i="2"/>
  <c r="F59" i="2"/>
</calcChain>
</file>

<file path=xl/sharedStrings.xml><?xml version="1.0" encoding="utf-8"?>
<sst xmlns="http://schemas.openxmlformats.org/spreadsheetml/2006/main" count="612" uniqueCount="163">
  <si>
    <t>Diện tích toàn tỉnh</t>
  </si>
  <si>
    <t>STT</t>
  </si>
  <si>
    <t>Cấp xếp hạng</t>
  </si>
  <si>
    <t xml:space="preserve">Tên Di tích </t>
  </si>
  <si>
    <t xml:space="preserve">Địa chỉ </t>
  </si>
  <si>
    <t>Loại hình</t>
  </si>
  <si>
    <r>
      <t>Biểu số 03</t>
    </r>
    <r>
      <rPr>
        <b/>
        <i/>
        <sz val="12"/>
        <rFont val="Times New Roman"/>
        <family val="1"/>
      </rPr>
      <t xml:space="preserve">
</t>
    </r>
    <r>
      <rPr>
        <b/>
        <sz val="12"/>
        <rFont val="Times New Roman"/>
        <family val="1"/>
      </rPr>
      <t>DANH SÁCH CÁC XÃ KHU VỰC I, II, III</t>
    </r>
  </si>
  <si>
    <t>Tên xã, phường</t>
  </si>
  <si>
    <t>Xã thuộc khu vực I, II, III</t>
  </si>
  <si>
    <t>Xã/phường</t>
  </si>
  <si>
    <t>Hệ số điểm bình quân theo nhóm</t>
  </si>
  <si>
    <t>Ghi chú</t>
  </si>
  <si>
    <r>
      <rPr>
        <b/>
        <sz val="12"/>
        <rFont val="Times New Roman"/>
        <family val="1"/>
      </rPr>
      <t>Diện tích theo tiêu chí tại điểm d khoản 1
Điều 5 QĐ 41/2025/QĐ-
TTg</t>
    </r>
  </si>
  <si>
    <r>
      <rPr>
        <b/>
        <sz val="12"/>
        <rFont val="Times New Roman"/>
        <family val="1"/>
      </rPr>
      <t>Hệ số phân bổ tại QĐ 41/2025/Q Đ-TTg
cho tỉnh</t>
    </r>
  </si>
  <si>
    <t>Nhóm I</t>
  </si>
  <si>
    <t>Nhóm II</t>
  </si>
  <si>
    <t>Nhóm III</t>
  </si>
  <si>
    <r>
      <rPr>
        <b/>
        <sz val="12"/>
        <rFont val="Times New Roman"/>
        <family val="1"/>
      </rPr>
      <t>Biểu số 01
CƠ SỞ TÍNH HỆ SỐ PHÂN BỔ CHO CÁC XÃ PHƯỜNG THEO TIÊU CHÍ QUY MÔ DÂN SỐ
(Theo điểm c khoản 1 Điều 5 Quyết định số 41/2025/QĐ-TTg)</t>
    </r>
  </si>
  <si>
    <r>
      <rPr>
        <b/>
        <sz val="12"/>
        <rFont val="Times New Roman"/>
        <family val="1"/>
      </rPr>
      <t>Dân số theo tiêu chí tại điểm c khoản 1 Điều 5 QĐ 41/2025/QĐ-
TTg</t>
    </r>
  </si>
  <si>
    <t>Dân số/người theo Quyết định số 2230/QĐ-UBND ngày 25/12/2025 của UBND tỉnh Cao Bằng Phê duyệt danh sách thôn vùng đồng bào DTTS và miền núi, thôn đặc biệt khó khăn; xã vùng ĐBDTTS và MN, xã khu vực I, II, III trên địa bàn tỉnh Cao Bằng giai đoạn 2026-2030</t>
  </si>
  <si>
    <t xml:space="preserve">Hệ số điểm tương ứng với số dân thực tế của xã, phường theo Quyết định số 2230/QĐ-UBND ngày 25/12/2025 của UBND tỉnh Cao Bằng </t>
  </si>
  <si>
    <t>Xã Hạnh Phúc</t>
  </si>
  <si>
    <t>Xã Xuân Trường</t>
  </si>
  <si>
    <t>Xã Thanh Long</t>
  </si>
  <si>
    <t>Xã Bảo Lâm</t>
  </si>
  <si>
    <t>Xã Minh Khai</t>
  </si>
  <si>
    <t>Xã Thành Công</t>
  </si>
  <si>
    <t>Xã Nguyễn Huệ</t>
  </si>
  <si>
    <t>Xã Canh Tân</t>
  </si>
  <si>
    <t>Xã Trùng Khánh</t>
  </si>
  <si>
    <t>Xã Cần Yên</t>
  </si>
  <si>
    <t>Xã Đông Khê</t>
  </si>
  <si>
    <t>Xã Phục Hòa</t>
  </si>
  <si>
    <t>Xã Khánh Xuân</t>
  </si>
  <si>
    <t>Xã Thạch An</t>
  </si>
  <si>
    <t>Xã Vinh Quý</t>
  </si>
  <si>
    <t>Phường Tân Giang</t>
  </si>
  <si>
    <t>Xã Hưng Đạo</t>
  </si>
  <si>
    <t>Xã Hạ Lang</t>
  </si>
  <si>
    <t>Xã Tĩnh Túc</t>
  </si>
  <si>
    <t>Xã Nam Tuấn</t>
  </si>
  <si>
    <t>Xã Trường Hà</t>
  </si>
  <si>
    <t>Xã Tam Kim</t>
  </si>
  <si>
    <t>Xã Đoài Dương</t>
  </si>
  <si>
    <t>Xã Quang Hán</t>
  </si>
  <si>
    <t>Xã Bạch Đằng</t>
  </si>
  <si>
    <t>Xã Lý Quốc</t>
  </si>
  <si>
    <t>Xã Phan Thanh</t>
  </si>
  <si>
    <t>Xã Bảo Lạc</t>
  </si>
  <si>
    <t>Xã Độc Lập</t>
  </si>
  <si>
    <t>Xã Đức Long</t>
  </si>
  <si>
    <t>Xã Lũng Nặm</t>
  </si>
  <si>
    <t>Xã Tổng Cọt</t>
  </si>
  <si>
    <t>Xã Lý Bôn</t>
  </si>
  <si>
    <t>Xã Nam Quang</t>
  </si>
  <si>
    <t>Xã Thông Nông</t>
  </si>
  <si>
    <t>Xã Kim Đồng</t>
  </si>
  <si>
    <t>Xã Nguyên Bình</t>
  </si>
  <si>
    <t>Phường Nùng Trí Cao</t>
  </si>
  <si>
    <t>Xã Bế Văn Đàn</t>
  </si>
  <si>
    <t>Xã Quang Trung</t>
  </si>
  <si>
    <t>Xã Quảng Uyên</t>
  </si>
  <si>
    <t>Xã Ca Thành</t>
  </si>
  <si>
    <t>Xã Sơn Lộ</t>
  </si>
  <si>
    <t>Xã Trà Lĩnh</t>
  </si>
  <si>
    <t>Xã Hà Quảng</t>
  </si>
  <si>
    <t>Xã Quảng Lâm</t>
  </si>
  <si>
    <t>Phường Thục Phán</t>
  </si>
  <si>
    <t>Xã Quang Long</t>
  </si>
  <si>
    <t>Xã Đàm Thủy</t>
  </si>
  <si>
    <t>Xã Huy Giáp</t>
  </si>
  <si>
    <t>Xã Hòa An</t>
  </si>
  <si>
    <t>Xã Minh Tâm</t>
  </si>
  <si>
    <t>Xã Cốc Pàng</t>
  </si>
  <si>
    <t>Xã Cô Ba</t>
  </si>
  <si>
    <t>Xã Đình Phong</t>
  </si>
  <si>
    <t>Xã Yên Thổ</t>
  </si>
  <si>
    <t>TỔNG SỐ DÂN TOÀN  TỈNH CAO BẰNG</t>
  </si>
  <si>
    <t>Biểu số 02
CƠ SỞ TÍNH HỆ SỐ PHÂN BỔ CHO CÁC XÃ PHƯỜNG THEO TIÊU CHÍ DIỆN TÍCH
(Theo điểm d khoản 1 Điều 5 Quyết định số 41/2025/QĐ-TTg)</t>
  </si>
  <si>
    <t>Diện tích/km2 theo Quyết định số 2230/QĐ-UBND ngày 25/12/2025 của UBND tỉnh Cao Bằng</t>
  </si>
  <si>
    <t>Hệ số điểm tương ứng diện tích thực tế của xã/phường theo Quyết định số 2230/QĐ-UBND ngày 25/12/2025 của UBND tỉnh Cao Bằng</t>
  </si>
  <si>
    <t>Biểu số 04
 DANH SÁCH DI TÍCH QUỐC GIA, QUỐC GIA ĐẶC BIỆT TRÊN ĐỊA BÀN TỈNH CAO BẰNG</t>
  </si>
  <si>
    <t>Hệ số điểm trung bình theo nhóm</t>
  </si>
  <si>
    <t>Khu vực I</t>
  </si>
  <si>
    <t>Khu vực II</t>
  </si>
  <si>
    <t>Khu vực III</t>
  </si>
  <si>
    <t xml:space="preserve">(Theo Quyết định số 2230/QĐ-UBND ngày 25/12/2025 của UBND tỉnh Cao Bằng Phê duyệt danh sách thôn vùng đồng bào DTTS và miền núi, thôn đặc biệt khó khăn; xã vùng ĐBDTTS và MN, xã khu vực I, II, III trên địa bàn tỉnh Cao Bằng giai đoạn 2026-2030
</t>
  </si>
  <si>
    <t>Nhóm IV</t>
  </si>
  <si>
    <t>Di tích Quốc gia đặc biệt Pác Bó</t>
  </si>
  <si>
    <t>Di tích quốc gia đặc biệt</t>
  </si>
  <si>
    <t>Lịch sử</t>
  </si>
  <si>
    <t>Xóm Pác Bó, xã Trường Hà</t>
  </si>
  <si>
    <t>Khu di tích Quốc gia đặc biệt Rừng Trần Hưng Đạo</t>
  </si>
  <si>
    <t>Địa điểm chiến thắng Biên giới năm 1950</t>
  </si>
  <si>
    <t>Xã Đức Long, Xã Đông Khê</t>
  </si>
  <si>
    <t>Đồn Đồng Mu</t>
  </si>
  <si>
    <t>Xóm Nà Đoỏng, xã Xuân Trường</t>
  </si>
  <si>
    <t>Di tích quốc gia</t>
  </si>
  <si>
    <t>Hang Bó Hoài</t>
  </si>
  <si>
    <t>Xóm Lũng Hoài, xã Hòa An (xã Hồng Việt cũ)</t>
  </si>
  <si>
    <t>Vách núi Lũng Sa</t>
  </si>
  <si>
    <t>Xóm Bình Lương, xã Hòa An (xã Hồng Việt cũ)</t>
  </si>
  <si>
    <t>Nền nhà ông Mã Văn Hản</t>
  </si>
  <si>
    <t>Hang Bó Tháy</t>
  </si>
  <si>
    <t>Hang Tốc Rù</t>
  </si>
  <si>
    <t>Hang Ngườm Bốc</t>
  </si>
  <si>
    <t>Xóm Lam Sơn Thượng, xã Hòa An (xã Hồng Việt cũ)</t>
  </si>
  <si>
    <t>Khảo cổ</t>
  </si>
  <si>
    <t>Bia Ngự Chế năm 1431 và Bia Câu Thuỷ Bi ký năm 1702</t>
  </si>
  <si>
    <t>Xóm Thanh Hùng, xã Hòa An (xã Hồng Việt cũ)</t>
  </si>
  <si>
    <t>Địa điểm lưu niệm Chủ tịch Hồ Chí Minh với ngành Xe -Máy quân đội</t>
  </si>
  <si>
    <t>Xóm Nà Roác, xã Bạch Đằng</t>
  </si>
  <si>
    <t>Bia chùa Sùng Phúc</t>
  </si>
  <si>
    <t>Xóm Huyền Ru, xã Hạ Lang (thị trấn Thanh Nhật cũ)</t>
  </si>
  <si>
    <t>Động Dơi</t>
  </si>
  <si>
    <t>Xóm Bản Lung, xã Lý Quốc (xã Đồng Loan cũ)</t>
  </si>
  <si>
    <t>Danh lam thắng cảnh</t>
  </si>
  <si>
    <t>Hang Kéo Quảng</t>
  </si>
  <si>
    <t>Xóm Đông Sơn, xã Minh Tâm</t>
  </si>
  <si>
    <t>Nhà ông Lã Văn Ho</t>
  </si>
  <si>
    <t>Xóm Đà Vỹ, xã Quảng Uyên (làng Tả Phầy Tẩư, thị trấn Quảng Uyên cũ)</t>
  </si>
  <si>
    <t>Hồ Thăng Hen</t>
  </si>
  <si>
    <t>Xóm Bản Danh, xã Trà Lĩnh (xóm Bản Danh, xã Quốc Toản cũ)</t>
  </si>
  <si>
    <t>Mắt Thần Núi</t>
  </si>
  <si>
    <t>Xóm Thăng Sặp, xã Trà Lĩnh (xóm Thăng Sặp, xã Cao Chương cũ)</t>
  </si>
  <si>
    <t>Địa điểm Đài Tiếng nói Việt Nam tại Hang Ngườm Chiêng (1966-1978)</t>
  </si>
  <si>
    <t>Xóm Bó Đa, xã Trùng Khánh (xóm Bó Đa, thị trấn Trùng Khánh cũ)</t>
  </si>
  <si>
    <t>Thác Bản Giốc</t>
  </si>
  <si>
    <t>Xóm Bản Giốc, xã Đàm Thuỷ</t>
  </si>
  <si>
    <t>Động Ngao</t>
  </si>
  <si>
    <t>Xóm Bản Gun, xã Đàm Thuỷ</t>
  </si>
  <si>
    <t>Chuông Chùa Đà Quận</t>
  </si>
  <si>
    <t>Tổ dân phố Đà Quận, phường Thục Phán (xóm Đà Quận, xã Hưng Đạo cũ)</t>
  </si>
  <si>
    <t>Kiến trúc nghệ thuật ( Bảo vật Quốc gia)</t>
  </si>
  <si>
    <t>Địa điểm nền nhà Tỉnh uỷ Cao Bằng</t>
  </si>
  <si>
    <t>Tổ dân phố Hợp Giang 11 phường Thục Phán (phố Vườn Cam, phường Hợp Giang cũ)</t>
  </si>
  <si>
    <t>Địa điểm lưu niệm đồng chí Hoàng Đình Giong</t>
  </si>
  <si>
    <t>Tổ dân phố đề thám 8, phường Thục Phán (làng Nà Toàn, phường Đề Thám cũ)</t>
  </si>
  <si>
    <t>Nặm Lìn</t>
  </si>
  <si>
    <t>Tổ dân phố Hào Lịch, phường Thục Phán (xã Hoàng Tung cũ)</t>
  </si>
  <si>
    <t>Ngườm SLưa</t>
  </si>
  <si>
    <t>Đền Vua Lê</t>
  </si>
  <si>
    <t>Tổ dân phố Na Lữ, phường Thục Phán (xã Hoàng Tung cũ)</t>
  </si>
  <si>
    <t>Thành Nà Lữ</t>
  </si>
  <si>
    <t>Tổ dân phố Na Lữ phường Thục Phán (xã Hoàng Tung cũ)</t>
  </si>
  <si>
    <t>Đền Kỳ Sầm</t>
  </si>
  <si>
    <t>Tổ dân phố 9 phường Nùng Trí Cao (xóm 9, xã Vĩnh Quang cũ)</t>
  </si>
  <si>
    <t>Biểu số 05
 GIẢ ĐỊNH ĐỊNH MỨC PHÂN BỔ VỐN NGÂN SÁCH TRUNG ƯƠNG</t>
  </si>
  <si>
    <t>Loại hình ĐVHC</t>
  </si>
  <si>
    <t>Dân số</t>
  </si>
  <si>
    <t>Diện tích</t>
  </si>
  <si>
    <t>Hệ số loại hình</t>
  </si>
  <si>
    <t>Hệ số dân số</t>
  </si>
  <si>
    <t>Hệ số diện tích</t>
  </si>
  <si>
    <t>Tổng điểm</t>
  </si>
  <si>
    <t>Phường</t>
  </si>
  <si>
    <t>Xã ĐBKK</t>
  </si>
  <si>
    <t>Tổng vốn (tỷ)</t>
  </si>
  <si>
    <t>Vốn/điểm</t>
  </si>
  <si>
    <t>Hệ số di tích</t>
  </si>
  <si>
    <t>10 = cột 6+7+8+9</t>
  </si>
  <si>
    <t>11 = (điểm của từng xã, phường/tổng điểm của cả tỉnh)*1000 tỷ</t>
  </si>
  <si>
    <t>Giả định tổng nguồn vốn chương trình (Bao gồm vốn ĐT, vốn sự nghiệp): 1.000 tỷ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</si>
</sst>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₫_-;\-* #,##0\ _₫_-;_-* &quot;-&quot;\ _₫_-;_-@_-"/>
    <numFmt numFmtId="164" formatCode="0.0"/>
  </numFmts>
  <fonts count="18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2"/>
    </font>
    <font>
      <sz val="10"/>
      <color rgb="FF000000"/>
      <name val="Times New Roman"/>
      <charset val="204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0"/>
      <color rgb="FF000000"/>
      <name val="Times New Roman"/>
      <family val="1"/>
    </font>
    <font>
      <sz val="13"/>
      <color rgb="FF000000"/>
      <name val="Times New Roman"/>
      <family val="1"/>
    </font>
    <font>
      <sz val="9"/>
      <color rgb="FF000000"/>
      <name val="Times New Roman"/>
      <family val="1"/>
    </font>
    <font>
      <i/>
      <sz val="10"/>
      <color rgb="FF000000"/>
      <name val="Times New Roman"/>
      <family val="1"/>
    </font>
    <font>
      <i/>
      <sz val="10"/>
      <name val="Times New Roman"/>
      <family val="1"/>
    </font>
    <font>
      <i/>
      <sz val="8"/>
      <name val="Times New Roman"/>
      <family val="1"/>
    </font>
    <font>
      <sz val="10"/>
      <name val="Times New Roman"/>
      <family val="1"/>
    </font>
    <font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41" fontId="7" fillId="0" borderId="0" applyFont="0" applyFill="0" applyBorder="0" applyAlignment="0" applyProtection="0"/>
  </cellStyleXfs>
  <cellXfs count="99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center" vertical="top" wrapText="1"/>
    </xf>
    <xf numFmtId="1" fontId="4" fillId="0" borderId="3" xfId="0" applyNumberFormat="1" applyFont="1" applyFill="1" applyBorder="1" applyAlignment="1">
      <alignment horizontal="center" vertical="top" shrinkToFit="1"/>
    </xf>
    <xf numFmtId="2" fontId="4" fillId="0" borderId="1" xfId="0" applyNumberFormat="1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>
      <alignment horizontal="center" vertical="top" shrinkToFit="1"/>
    </xf>
    <xf numFmtId="164" fontId="4" fillId="0" borderId="4" xfId="0" applyNumberFormat="1" applyFont="1" applyFill="1" applyBorder="1" applyAlignment="1">
      <alignment horizontal="center" vertical="top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41" fontId="9" fillId="0" borderId="6" xfId="2" applyFont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top" shrinkToFit="1"/>
    </xf>
    <xf numFmtId="0" fontId="2" fillId="0" borderId="5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left" vertical="top"/>
    </xf>
    <xf numFmtId="0" fontId="11" fillId="0" borderId="6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center" wrapText="1"/>
    </xf>
    <xf numFmtId="164" fontId="5" fillId="0" borderId="6" xfId="0" applyNumberFormat="1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top" shrinkToFit="1"/>
    </xf>
    <xf numFmtId="0" fontId="4" fillId="0" borderId="6" xfId="0" applyFont="1" applyBorder="1" applyAlignment="1">
      <alignment horizontal="center" vertical="center"/>
    </xf>
    <xf numFmtId="41" fontId="2" fillId="0" borderId="6" xfId="2" applyNumberFormat="1" applyFont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top" shrinkToFit="1"/>
    </xf>
    <xf numFmtId="164" fontId="4" fillId="0" borderId="6" xfId="0" applyNumberFormat="1" applyFont="1" applyFill="1" applyBorder="1" applyAlignment="1">
      <alignment horizontal="center" vertical="center" shrinkToFit="1"/>
    </xf>
    <xf numFmtId="164" fontId="4" fillId="2" borderId="6" xfId="0" applyNumberFormat="1" applyFont="1" applyFill="1" applyBorder="1" applyAlignment="1">
      <alignment horizontal="center" vertical="center" shrinkToFit="1"/>
    </xf>
    <xf numFmtId="3" fontId="4" fillId="0" borderId="6" xfId="0" applyNumberFormat="1" applyFont="1" applyFill="1" applyBorder="1" applyAlignment="1">
      <alignment horizontal="center" vertical="top" shrinkToFit="1"/>
    </xf>
    <xf numFmtId="0" fontId="4" fillId="0" borderId="8" xfId="0" applyFont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top"/>
    </xf>
    <xf numFmtId="1" fontId="5" fillId="0" borderId="6" xfId="0" applyNumberFormat="1" applyFont="1" applyFill="1" applyBorder="1" applyAlignment="1">
      <alignment horizontal="right" vertical="top"/>
    </xf>
    <xf numFmtId="0" fontId="0" fillId="2" borderId="0" xfId="0" applyFill="1" applyBorder="1" applyAlignment="1">
      <alignment horizontal="left" vertical="top"/>
    </xf>
    <xf numFmtId="0" fontId="5" fillId="0" borderId="6" xfId="0" applyFont="1" applyFill="1" applyBorder="1" applyAlignment="1">
      <alignment horizontal="right" vertical="top"/>
    </xf>
    <xf numFmtId="164" fontId="5" fillId="0" borderId="6" xfId="0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left" vertical="top"/>
    </xf>
    <xf numFmtId="0" fontId="14" fillId="0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2" fontId="10" fillId="0" borderId="6" xfId="0" applyNumberFormat="1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top" wrapText="1"/>
    </xf>
    <xf numFmtId="164" fontId="1" fillId="0" borderId="10" xfId="0" applyNumberFormat="1" applyFont="1" applyFill="1" applyBorder="1" applyAlignment="1">
      <alignment horizontal="center" vertical="top" wrapText="1"/>
    </xf>
    <xf numFmtId="164" fontId="5" fillId="0" borderId="10" xfId="0" applyNumberFormat="1" applyFont="1" applyFill="1" applyBorder="1" applyAlignment="1">
      <alignment vertical="center" shrinkToFit="1"/>
    </xf>
    <xf numFmtId="0" fontId="2" fillId="0" borderId="11" xfId="0" applyFont="1" applyFill="1" applyBorder="1" applyAlignment="1">
      <alignment horizontal="left" vertical="top" wrapText="1"/>
    </xf>
    <xf numFmtId="1" fontId="10" fillId="0" borderId="6" xfId="0" applyNumberFormat="1" applyFont="1" applyFill="1" applyBorder="1" applyAlignment="1">
      <alignment horizontal="center" vertical="top" shrinkToFit="1"/>
    </xf>
    <xf numFmtId="1" fontId="4" fillId="0" borderId="6" xfId="0" applyNumberFormat="1" applyFont="1" applyFill="1" applyBorder="1" applyAlignment="1">
      <alignment horizontal="center" vertical="top" shrinkToFit="1"/>
    </xf>
    <xf numFmtId="0" fontId="2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shrinkToFit="1"/>
    </xf>
    <xf numFmtId="164" fontId="5" fillId="0" borderId="8" xfId="0" applyNumberFormat="1" applyFont="1" applyFill="1" applyBorder="1" applyAlignment="1">
      <alignment horizontal="center" vertical="center" shrinkToFit="1"/>
    </xf>
    <xf numFmtId="164" fontId="5" fillId="0" borderId="9" xfId="0" applyNumberFormat="1" applyFont="1" applyFill="1" applyBorder="1" applyAlignment="1">
      <alignment horizontal="center" vertical="center" shrinkToFit="1"/>
    </xf>
    <xf numFmtId="164" fontId="5" fillId="0" borderId="10" xfId="0" applyNumberFormat="1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top" wrapText="1"/>
    </xf>
    <xf numFmtId="2" fontId="4" fillId="2" borderId="6" xfId="0" applyNumberFormat="1" applyFont="1" applyFill="1" applyBorder="1" applyAlignment="1">
      <alignment horizontal="center" vertical="top" shrinkToFit="1"/>
    </xf>
    <xf numFmtId="1" fontId="16" fillId="0" borderId="1" xfId="0" applyNumberFormat="1" applyFont="1" applyFill="1" applyBorder="1" applyAlignment="1">
      <alignment horizontal="center" vertical="top" shrinkToFit="1"/>
    </xf>
    <xf numFmtId="0" fontId="17" fillId="0" borderId="6" xfId="0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shrinkToFit="1"/>
    </xf>
    <xf numFmtId="3" fontId="2" fillId="0" borderId="1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center" vertical="top" shrinkToFit="1"/>
    </xf>
    <xf numFmtId="164" fontId="2" fillId="0" borderId="4" xfId="0" applyNumberFormat="1" applyFont="1" applyFill="1" applyBorder="1" applyAlignment="1">
      <alignment horizontal="center" vertical="top" shrinkToFit="1"/>
    </xf>
    <xf numFmtId="0" fontId="16" fillId="0" borderId="0" xfId="0" applyFont="1" applyFill="1" applyBorder="1" applyAlignment="1">
      <alignment horizontal="left" vertical="top"/>
    </xf>
  </cellXfs>
  <cellStyles count="3">
    <cellStyle name="Comma [0]" xfId="2" builtinId="6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topLeftCell="A39" zoomScale="60" zoomScaleNormal="60" workbookViewId="0">
      <selection activeCell="C39" sqref="C39"/>
    </sheetView>
  </sheetViews>
  <sheetFormatPr defaultRowHeight="13.2" x14ac:dyDescent="0.25"/>
  <cols>
    <col min="1" max="1" width="7.44140625" customWidth="1"/>
    <col min="2" max="2" width="24.109375" customWidth="1"/>
    <col min="3" max="3" width="18.109375" customWidth="1"/>
    <col min="4" max="4" width="18" customWidth="1"/>
    <col min="5" max="5" width="13.109375" customWidth="1"/>
    <col min="6" max="6" width="20.44140625" customWidth="1"/>
    <col min="7" max="7" width="12.44140625" customWidth="1"/>
    <col min="8" max="8" width="15.77734375" customWidth="1"/>
    <col min="9" max="9" width="10.33203125" customWidth="1"/>
  </cols>
  <sheetData>
    <row r="1" spans="1:9" ht="50.25" customHeight="1" x14ac:dyDescent="0.25">
      <c r="A1" s="77" t="s">
        <v>17</v>
      </c>
      <c r="B1" s="77"/>
      <c r="C1" s="77"/>
      <c r="D1" s="77"/>
      <c r="E1" s="77"/>
      <c r="F1" s="77"/>
      <c r="G1" s="77"/>
      <c r="H1" s="77"/>
      <c r="I1" s="6"/>
    </row>
    <row r="2" spans="1:9" ht="287.39999999999998" customHeight="1" x14ac:dyDescent="0.25">
      <c r="A2" s="3" t="s">
        <v>1</v>
      </c>
      <c r="B2" s="3" t="s">
        <v>9</v>
      </c>
      <c r="C2" s="3" t="s">
        <v>19</v>
      </c>
      <c r="D2" s="68" t="s">
        <v>18</v>
      </c>
      <c r="E2" s="68" t="s">
        <v>13</v>
      </c>
      <c r="F2" s="3" t="s">
        <v>20</v>
      </c>
      <c r="G2" s="3" t="s">
        <v>82</v>
      </c>
      <c r="H2" s="3" t="s">
        <v>11</v>
      </c>
    </row>
    <row r="3" spans="1:9" ht="24.6" customHeight="1" x14ac:dyDescent="0.25">
      <c r="A3" s="74">
        <v>1</v>
      </c>
      <c r="B3" s="48" t="s">
        <v>67</v>
      </c>
      <c r="C3" s="18">
        <v>45710</v>
      </c>
      <c r="D3" s="45">
        <v>1000000</v>
      </c>
      <c r="E3" s="75">
        <v>30</v>
      </c>
      <c r="F3" s="42">
        <f t="shared" ref="F3:F34" si="0">SUM(C3/$C$59*E3)</f>
        <v>2.3086014047232641</v>
      </c>
      <c r="G3" s="80">
        <f>SUM(F3:F6)/4</f>
        <v>1.3741254149859594</v>
      </c>
      <c r="H3" s="76" t="s">
        <v>14</v>
      </c>
    </row>
    <row r="4" spans="1:9" ht="24.6" customHeight="1" x14ac:dyDescent="0.25">
      <c r="A4" s="74">
        <v>2</v>
      </c>
      <c r="B4" s="48" t="s">
        <v>58</v>
      </c>
      <c r="C4" s="18">
        <v>21907</v>
      </c>
      <c r="D4" s="45">
        <v>1000000</v>
      </c>
      <c r="E4" s="75">
        <v>30</v>
      </c>
      <c r="F4" s="42">
        <f t="shared" si="0"/>
        <v>1.106421592064593</v>
      </c>
      <c r="G4" s="81"/>
      <c r="H4" s="76" t="s">
        <v>14</v>
      </c>
    </row>
    <row r="5" spans="1:9" ht="24.6" customHeight="1" x14ac:dyDescent="0.25">
      <c r="A5" s="74">
        <v>3</v>
      </c>
      <c r="B5" s="48" t="s">
        <v>71</v>
      </c>
      <c r="C5" s="18">
        <v>20939</v>
      </c>
      <c r="D5" s="45">
        <v>1000000</v>
      </c>
      <c r="E5" s="75">
        <v>30</v>
      </c>
      <c r="F5" s="42">
        <f t="shared" si="0"/>
        <v>1.0575323739553801</v>
      </c>
      <c r="G5" s="81"/>
      <c r="H5" s="76" t="s">
        <v>15</v>
      </c>
    </row>
    <row r="6" spans="1:9" ht="24.6" customHeight="1" x14ac:dyDescent="0.25">
      <c r="A6" s="74">
        <v>4</v>
      </c>
      <c r="B6" s="48" t="s">
        <v>36</v>
      </c>
      <c r="C6" s="18">
        <v>20274</v>
      </c>
      <c r="D6" s="45">
        <v>1000000</v>
      </c>
      <c r="E6" s="75">
        <v>30</v>
      </c>
      <c r="F6" s="42">
        <f t="shared" si="0"/>
        <v>1.0239462892006008</v>
      </c>
      <c r="G6" s="82"/>
      <c r="H6" s="76" t="s">
        <v>15</v>
      </c>
    </row>
    <row r="7" spans="1:9" ht="24.6" customHeight="1" x14ac:dyDescent="0.25">
      <c r="A7" s="74">
        <v>5</v>
      </c>
      <c r="B7" s="48" t="s">
        <v>29</v>
      </c>
      <c r="C7" s="18">
        <v>18721</v>
      </c>
      <c r="D7" s="45">
        <v>1000000</v>
      </c>
      <c r="E7" s="75">
        <v>30</v>
      </c>
      <c r="F7" s="42">
        <f t="shared" si="0"/>
        <v>0.94551141758530366</v>
      </c>
      <c r="G7" s="80">
        <f>SUM(F7:F26)/20</f>
        <v>0.665464077199173</v>
      </c>
      <c r="H7" s="76" t="s">
        <v>15</v>
      </c>
    </row>
    <row r="8" spans="1:9" ht="24.6" customHeight="1" x14ac:dyDescent="0.25">
      <c r="A8" s="74">
        <v>6</v>
      </c>
      <c r="B8" s="48" t="s">
        <v>61</v>
      </c>
      <c r="C8" s="18">
        <v>17285</v>
      </c>
      <c r="D8" s="45">
        <v>1000000</v>
      </c>
      <c r="E8" s="75">
        <v>30</v>
      </c>
      <c r="F8" s="42">
        <f t="shared" si="0"/>
        <v>0.87298567667122329</v>
      </c>
      <c r="G8" s="81"/>
      <c r="H8" s="76" t="s">
        <v>15</v>
      </c>
    </row>
    <row r="9" spans="1:9" ht="24.6" customHeight="1" x14ac:dyDescent="0.25">
      <c r="A9" s="74">
        <v>7</v>
      </c>
      <c r="B9" s="48" t="s">
        <v>40</v>
      </c>
      <c r="C9" s="18">
        <v>16378</v>
      </c>
      <c r="D9" s="45">
        <v>1000000</v>
      </c>
      <c r="E9" s="75">
        <v>30</v>
      </c>
      <c r="F9" s="42">
        <f t="shared" si="0"/>
        <v>0.82717728738914065</v>
      </c>
      <c r="G9" s="81"/>
      <c r="H9" s="76" t="s">
        <v>15</v>
      </c>
    </row>
    <row r="10" spans="1:9" ht="24.6" customHeight="1" x14ac:dyDescent="0.25">
      <c r="A10" s="74">
        <v>8</v>
      </c>
      <c r="B10" s="48" t="s">
        <v>66</v>
      </c>
      <c r="C10" s="18">
        <v>15915</v>
      </c>
      <c r="D10" s="45">
        <v>1000000</v>
      </c>
      <c r="E10" s="75">
        <v>30</v>
      </c>
      <c r="F10" s="42">
        <f t="shared" si="0"/>
        <v>0.80379329153731682</v>
      </c>
      <c r="G10" s="81"/>
      <c r="H10" s="76" t="s">
        <v>15</v>
      </c>
    </row>
    <row r="11" spans="1:9" ht="24.6" customHeight="1" x14ac:dyDescent="0.25">
      <c r="A11" s="74">
        <v>9</v>
      </c>
      <c r="B11" s="48" t="s">
        <v>24</v>
      </c>
      <c r="C11" s="18">
        <v>15576</v>
      </c>
      <c r="D11" s="45">
        <v>1000000</v>
      </c>
      <c r="E11" s="75">
        <v>30</v>
      </c>
      <c r="F11" s="42">
        <f t="shared" si="0"/>
        <v>0.78667196412097051</v>
      </c>
      <c r="G11" s="81"/>
      <c r="H11" s="76" t="s">
        <v>15</v>
      </c>
    </row>
    <row r="12" spans="1:9" ht="24.6" customHeight="1" x14ac:dyDescent="0.25">
      <c r="A12" s="74">
        <v>10</v>
      </c>
      <c r="B12" s="48" t="s">
        <v>32</v>
      </c>
      <c r="C12" s="18">
        <v>14974</v>
      </c>
      <c r="D12" s="45">
        <v>1000000</v>
      </c>
      <c r="E12" s="75">
        <v>30</v>
      </c>
      <c r="F12" s="42">
        <f t="shared" si="0"/>
        <v>0.75626771897453848</v>
      </c>
      <c r="G12" s="81"/>
      <c r="H12" s="76" t="s">
        <v>15</v>
      </c>
    </row>
    <row r="13" spans="1:9" ht="24.6" customHeight="1" x14ac:dyDescent="0.25">
      <c r="A13" s="74">
        <v>11</v>
      </c>
      <c r="B13" s="48" t="s">
        <v>21</v>
      </c>
      <c r="C13" s="18">
        <v>14961</v>
      </c>
      <c r="D13" s="45">
        <v>1000000</v>
      </c>
      <c r="E13" s="75">
        <v>30</v>
      </c>
      <c r="F13" s="42">
        <f t="shared" si="0"/>
        <v>0.75561114889662562</v>
      </c>
      <c r="G13" s="81"/>
      <c r="H13" s="76" t="s">
        <v>15</v>
      </c>
    </row>
    <row r="14" spans="1:9" ht="24.6" customHeight="1" x14ac:dyDescent="0.25">
      <c r="A14" s="74">
        <v>12</v>
      </c>
      <c r="B14" s="48" t="s">
        <v>41</v>
      </c>
      <c r="C14" s="18">
        <v>13154</v>
      </c>
      <c r="D14" s="45">
        <v>1000000</v>
      </c>
      <c r="E14" s="75">
        <v>30</v>
      </c>
      <c r="F14" s="42">
        <f t="shared" si="0"/>
        <v>0.66434790806672095</v>
      </c>
      <c r="G14" s="81"/>
      <c r="H14" s="76" t="s">
        <v>15</v>
      </c>
    </row>
    <row r="15" spans="1:9" ht="24.6" customHeight="1" x14ac:dyDescent="0.25">
      <c r="A15" s="74">
        <v>13</v>
      </c>
      <c r="B15" s="48" t="s">
        <v>76</v>
      </c>
      <c r="C15" s="18">
        <v>13071</v>
      </c>
      <c r="D15" s="45">
        <v>1000000</v>
      </c>
      <c r="E15" s="75">
        <v>30</v>
      </c>
      <c r="F15" s="42">
        <f t="shared" si="0"/>
        <v>0.66015596064619964</v>
      </c>
      <c r="G15" s="81"/>
      <c r="H15" s="76" t="s">
        <v>15</v>
      </c>
    </row>
    <row r="16" spans="1:9" ht="24.6" customHeight="1" x14ac:dyDescent="0.25">
      <c r="A16" s="74">
        <v>14</v>
      </c>
      <c r="B16" s="48" t="s">
        <v>43</v>
      </c>
      <c r="C16" s="18">
        <v>12397</v>
      </c>
      <c r="D16" s="45">
        <v>1000000</v>
      </c>
      <c r="E16" s="75">
        <v>30</v>
      </c>
      <c r="F16" s="42">
        <f t="shared" si="0"/>
        <v>0.62611532737594189</v>
      </c>
      <c r="G16" s="81"/>
      <c r="H16" s="76" t="s">
        <v>15</v>
      </c>
    </row>
    <row r="17" spans="1:8" ht="24.6" customHeight="1" x14ac:dyDescent="0.25">
      <c r="A17" s="74">
        <v>15</v>
      </c>
      <c r="B17" s="48" t="s">
        <v>69</v>
      </c>
      <c r="C17" s="18">
        <v>12303</v>
      </c>
      <c r="D17" s="45">
        <v>1000000</v>
      </c>
      <c r="E17" s="75">
        <v>30</v>
      </c>
      <c r="F17" s="42">
        <f t="shared" si="0"/>
        <v>0.62136782065872498</v>
      </c>
      <c r="G17" s="81"/>
      <c r="H17" s="76" t="s">
        <v>15</v>
      </c>
    </row>
    <row r="18" spans="1:8" ht="24.6" customHeight="1" x14ac:dyDescent="0.25">
      <c r="A18" s="74">
        <v>16</v>
      </c>
      <c r="B18" s="48" t="s">
        <v>53</v>
      </c>
      <c r="C18" s="18">
        <v>12210</v>
      </c>
      <c r="D18" s="45">
        <v>1000000</v>
      </c>
      <c r="E18" s="75">
        <v>30</v>
      </c>
      <c r="F18" s="42">
        <f t="shared" si="0"/>
        <v>0.61667081933211676</v>
      </c>
      <c r="G18" s="81"/>
      <c r="H18" s="76" t="s">
        <v>15</v>
      </c>
    </row>
    <row r="19" spans="1:8" ht="24.6" customHeight="1" x14ac:dyDescent="0.25">
      <c r="A19" s="74">
        <v>17</v>
      </c>
      <c r="B19" s="48" t="s">
        <v>48</v>
      </c>
      <c r="C19" s="18">
        <v>11901</v>
      </c>
      <c r="D19" s="45">
        <v>1000000</v>
      </c>
      <c r="E19" s="75">
        <v>30</v>
      </c>
      <c r="F19" s="42">
        <f t="shared" si="0"/>
        <v>0.60106465363403117</v>
      </c>
      <c r="G19" s="81"/>
      <c r="H19" s="76" t="s">
        <v>15</v>
      </c>
    </row>
    <row r="20" spans="1:8" ht="24.6" customHeight="1" x14ac:dyDescent="0.25">
      <c r="A20" s="74">
        <v>18</v>
      </c>
      <c r="B20" s="48" t="s">
        <v>64</v>
      </c>
      <c r="C20" s="18">
        <v>11454</v>
      </c>
      <c r="D20" s="45">
        <v>1000000</v>
      </c>
      <c r="E20" s="75">
        <v>30</v>
      </c>
      <c r="F20" s="42">
        <f t="shared" si="0"/>
        <v>0.57848874403194628</v>
      </c>
      <c r="G20" s="81"/>
      <c r="H20" s="76" t="s">
        <v>15</v>
      </c>
    </row>
    <row r="21" spans="1:8" ht="24.6" customHeight="1" x14ac:dyDescent="0.25">
      <c r="A21" s="74">
        <v>19</v>
      </c>
      <c r="B21" s="48" t="s">
        <v>65</v>
      </c>
      <c r="C21" s="18">
        <v>11085</v>
      </c>
      <c r="D21" s="45">
        <v>1000000</v>
      </c>
      <c r="E21" s="75">
        <v>30</v>
      </c>
      <c r="F21" s="42">
        <f t="shared" si="0"/>
        <v>0.55985225489733936</v>
      </c>
      <c r="G21" s="81"/>
      <c r="H21" s="76" t="s">
        <v>15</v>
      </c>
    </row>
    <row r="22" spans="1:8" ht="24.6" customHeight="1" x14ac:dyDescent="0.25">
      <c r="A22" s="74">
        <v>20</v>
      </c>
      <c r="B22" s="48" t="s">
        <v>75</v>
      </c>
      <c r="C22" s="18">
        <v>10814</v>
      </c>
      <c r="D22" s="45">
        <v>1000000</v>
      </c>
      <c r="E22" s="75">
        <v>30</v>
      </c>
      <c r="F22" s="42">
        <f t="shared" si="0"/>
        <v>0.54616529404238423</v>
      </c>
      <c r="G22" s="81"/>
      <c r="H22" s="76" t="s">
        <v>15</v>
      </c>
    </row>
    <row r="23" spans="1:8" ht="24.6" customHeight="1" x14ac:dyDescent="0.25">
      <c r="A23" s="74">
        <v>21</v>
      </c>
      <c r="B23" s="48" t="s">
        <v>30</v>
      </c>
      <c r="C23" s="18">
        <v>10413</v>
      </c>
      <c r="D23" s="45">
        <v>1000000</v>
      </c>
      <c r="E23" s="75">
        <v>30</v>
      </c>
      <c r="F23" s="42">
        <f t="shared" si="0"/>
        <v>0.525912632408299</v>
      </c>
      <c r="G23" s="81"/>
      <c r="H23" s="76" t="s">
        <v>15</v>
      </c>
    </row>
    <row r="24" spans="1:8" ht="24.6" customHeight="1" x14ac:dyDescent="0.25">
      <c r="A24" s="74">
        <v>22</v>
      </c>
      <c r="B24" s="48" t="s">
        <v>73</v>
      </c>
      <c r="C24" s="18">
        <v>10354</v>
      </c>
      <c r="D24" s="45">
        <v>1000000</v>
      </c>
      <c r="E24" s="75">
        <v>30</v>
      </c>
      <c r="F24" s="42">
        <f t="shared" si="0"/>
        <v>0.52293281436238637</v>
      </c>
      <c r="G24" s="81"/>
      <c r="H24" s="76" t="s">
        <v>15</v>
      </c>
    </row>
    <row r="25" spans="1:8" ht="24.6" customHeight="1" x14ac:dyDescent="0.25">
      <c r="A25" s="74">
        <v>23</v>
      </c>
      <c r="B25" s="48" t="s">
        <v>54</v>
      </c>
      <c r="C25" s="18">
        <v>10314</v>
      </c>
      <c r="D25" s="45">
        <v>1000000</v>
      </c>
      <c r="E25" s="75">
        <v>30</v>
      </c>
      <c r="F25" s="42">
        <f t="shared" si="0"/>
        <v>0.52091259873803863</v>
      </c>
      <c r="G25" s="81"/>
      <c r="H25" s="76" t="s">
        <v>15</v>
      </c>
    </row>
    <row r="26" spans="1:8" ht="24.6" customHeight="1" x14ac:dyDescent="0.25">
      <c r="A26" s="74">
        <v>24</v>
      </c>
      <c r="B26" s="48" t="s">
        <v>59</v>
      </c>
      <c r="C26" s="18">
        <v>10242</v>
      </c>
      <c r="D26" s="45">
        <v>1000000</v>
      </c>
      <c r="E26" s="75">
        <v>30</v>
      </c>
      <c r="F26" s="42">
        <f t="shared" si="0"/>
        <v>0.51727621061421281</v>
      </c>
      <c r="G26" s="82"/>
      <c r="H26" s="76" t="s">
        <v>15</v>
      </c>
    </row>
    <row r="27" spans="1:8" ht="24.6" customHeight="1" x14ac:dyDescent="0.25">
      <c r="A27" s="74">
        <v>25</v>
      </c>
      <c r="B27" s="48" t="s">
        <v>55</v>
      </c>
      <c r="C27" s="18">
        <v>9902</v>
      </c>
      <c r="D27" s="45">
        <v>1000000</v>
      </c>
      <c r="E27" s="75">
        <v>30</v>
      </c>
      <c r="F27" s="42">
        <f t="shared" si="0"/>
        <v>0.50010437780725803</v>
      </c>
      <c r="G27" s="79">
        <f>SUM(F27:F54)/28</f>
        <v>0.36610996899450016</v>
      </c>
      <c r="H27" s="76" t="s">
        <v>16</v>
      </c>
    </row>
    <row r="28" spans="1:8" ht="24.6" customHeight="1" x14ac:dyDescent="0.25">
      <c r="A28" s="74">
        <v>26</v>
      </c>
      <c r="B28" s="48" t="s">
        <v>57</v>
      </c>
      <c r="C28" s="18">
        <v>9829</v>
      </c>
      <c r="D28" s="45">
        <v>1000000</v>
      </c>
      <c r="E28" s="75">
        <v>30</v>
      </c>
      <c r="F28" s="42">
        <f t="shared" si="0"/>
        <v>0.49641748429282351</v>
      </c>
      <c r="G28" s="79"/>
      <c r="H28" s="76" t="s">
        <v>16</v>
      </c>
    </row>
    <row r="29" spans="1:8" ht="24.6" customHeight="1" x14ac:dyDescent="0.25">
      <c r="A29" s="74">
        <v>27</v>
      </c>
      <c r="B29" s="48" t="s">
        <v>31</v>
      </c>
      <c r="C29" s="18">
        <v>9625</v>
      </c>
      <c r="D29" s="45">
        <v>1000000</v>
      </c>
      <c r="E29" s="75">
        <v>30</v>
      </c>
      <c r="F29" s="42">
        <f t="shared" si="0"/>
        <v>0.48611438460865058</v>
      </c>
      <c r="G29" s="79"/>
      <c r="H29" s="76" t="s">
        <v>16</v>
      </c>
    </row>
    <row r="30" spans="1:8" ht="24.6" customHeight="1" x14ac:dyDescent="0.25">
      <c r="A30" s="74">
        <v>28</v>
      </c>
      <c r="B30" s="48" t="s">
        <v>37</v>
      </c>
      <c r="C30" s="18">
        <v>9476</v>
      </c>
      <c r="D30" s="45">
        <v>1000000</v>
      </c>
      <c r="E30" s="75">
        <v>30</v>
      </c>
      <c r="F30" s="42">
        <f t="shared" si="0"/>
        <v>0.47858908140795564</v>
      </c>
      <c r="G30" s="79"/>
      <c r="H30" s="76" t="s">
        <v>16</v>
      </c>
    </row>
    <row r="31" spans="1:8" ht="24.6" customHeight="1" x14ac:dyDescent="0.25">
      <c r="A31" s="74">
        <v>29</v>
      </c>
      <c r="B31" s="48" t="s">
        <v>27</v>
      </c>
      <c r="C31" s="18">
        <v>9429</v>
      </c>
      <c r="D31" s="45">
        <v>1000000</v>
      </c>
      <c r="E31" s="75">
        <v>30</v>
      </c>
      <c r="F31" s="42">
        <f t="shared" si="0"/>
        <v>0.47621532804934719</v>
      </c>
      <c r="G31" s="79"/>
      <c r="H31" s="76" t="s">
        <v>16</v>
      </c>
    </row>
    <row r="32" spans="1:8" ht="24.6" customHeight="1" x14ac:dyDescent="0.25">
      <c r="A32" s="74">
        <v>30</v>
      </c>
      <c r="B32" s="48" t="s">
        <v>38</v>
      </c>
      <c r="C32" s="18">
        <v>8489</v>
      </c>
      <c r="D32" s="45">
        <v>1000000</v>
      </c>
      <c r="E32" s="75">
        <v>30</v>
      </c>
      <c r="F32" s="42">
        <f t="shared" si="0"/>
        <v>0.42874026087717759</v>
      </c>
      <c r="G32" s="79"/>
      <c r="H32" s="76" t="s">
        <v>16</v>
      </c>
    </row>
    <row r="33" spans="1:8" ht="24.6" customHeight="1" x14ac:dyDescent="0.25">
      <c r="A33" s="74">
        <v>31</v>
      </c>
      <c r="B33" s="48" t="s">
        <v>74</v>
      </c>
      <c r="C33" s="18">
        <v>8557</v>
      </c>
      <c r="D33" s="45">
        <v>1000000</v>
      </c>
      <c r="E33" s="75">
        <v>30</v>
      </c>
      <c r="F33" s="42">
        <f t="shared" si="0"/>
        <v>0.4321746274385686</v>
      </c>
      <c r="G33" s="79"/>
      <c r="H33" s="76" t="s">
        <v>16</v>
      </c>
    </row>
    <row r="34" spans="1:8" ht="24.6" customHeight="1" x14ac:dyDescent="0.25">
      <c r="A34" s="74">
        <v>32</v>
      </c>
      <c r="B34" s="48" t="s">
        <v>49</v>
      </c>
      <c r="C34" s="18">
        <v>8456</v>
      </c>
      <c r="D34" s="45">
        <v>1000000</v>
      </c>
      <c r="E34" s="75">
        <v>30</v>
      </c>
      <c r="F34" s="42">
        <f t="shared" si="0"/>
        <v>0.42707358298709086</v>
      </c>
      <c r="G34" s="79"/>
      <c r="H34" s="76" t="s">
        <v>16</v>
      </c>
    </row>
    <row r="35" spans="1:8" ht="24.6" customHeight="1" x14ac:dyDescent="0.25">
      <c r="A35" s="74">
        <v>33</v>
      </c>
      <c r="B35" s="48" t="s">
        <v>72</v>
      </c>
      <c r="C35" s="18">
        <v>8280</v>
      </c>
      <c r="D35" s="45">
        <v>1000000</v>
      </c>
      <c r="E35" s="75">
        <v>30</v>
      </c>
      <c r="F35" s="42">
        <f t="shared" ref="F35:F58" si="1">SUM(C35/$C$59*E35)</f>
        <v>0.41818463423996122</v>
      </c>
      <c r="G35" s="79"/>
      <c r="H35" s="76" t="s">
        <v>16</v>
      </c>
    </row>
    <row r="36" spans="1:8" ht="24.6" customHeight="1" x14ac:dyDescent="0.25">
      <c r="A36" s="74">
        <v>34</v>
      </c>
      <c r="B36" s="48" t="s">
        <v>34</v>
      </c>
      <c r="C36" s="18">
        <v>7752</v>
      </c>
      <c r="D36" s="45">
        <v>1000000</v>
      </c>
      <c r="E36" s="75">
        <v>30</v>
      </c>
      <c r="F36" s="42">
        <f t="shared" si="1"/>
        <v>0.39151778799857234</v>
      </c>
      <c r="G36" s="79"/>
      <c r="H36" s="76" t="s">
        <v>16</v>
      </c>
    </row>
    <row r="37" spans="1:8" ht="24.6" customHeight="1" x14ac:dyDescent="0.25">
      <c r="A37" s="74">
        <v>35</v>
      </c>
      <c r="B37" s="48" t="s">
        <v>70</v>
      </c>
      <c r="C37" s="18">
        <v>7464</v>
      </c>
      <c r="D37" s="45">
        <v>1000000</v>
      </c>
      <c r="E37" s="75">
        <v>30</v>
      </c>
      <c r="F37" s="42">
        <f t="shared" si="1"/>
        <v>0.37697223550326941</v>
      </c>
      <c r="G37" s="79"/>
      <c r="H37" s="76" t="s">
        <v>16</v>
      </c>
    </row>
    <row r="38" spans="1:8" ht="24.6" customHeight="1" x14ac:dyDescent="0.25">
      <c r="A38" s="74">
        <v>36</v>
      </c>
      <c r="B38" s="48" t="s">
        <v>51</v>
      </c>
      <c r="C38" s="18">
        <v>7299</v>
      </c>
      <c r="D38" s="45">
        <v>1000000</v>
      </c>
      <c r="E38" s="75">
        <v>30</v>
      </c>
      <c r="F38" s="42">
        <f t="shared" si="1"/>
        <v>0.36863884605283537</v>
      </c>
      <c r="G38" s="79"/>
      <c r="H38" s="76" t="s">
        <v>16</v>
      </c>
    </row>
    <row r="39" spans="1:8" ht="24.6" customHeight="1" x14ac:dyDescent="0.25">
      <c r="A39" s="74">
        <v>37</v>
      </c>
      <c r="B39" s="48" t="s">
        <v>44</v>
      </c>
      <c r="C39" s="18">
        <v>7005</v>
      </c>
      <c r="D39" s="45">
        <v>1000000</v>
      </c>
      <c r="E39" s="75">
        <v>30</v>
      </c>
      <c r="F39" s="42">
        <f t="shared" si="1"/>
        <v>0.35379026121388019</v>
      </c>
      <c r="G39" s="79"/>
      <c r="H39" s="76" t="s">
        <v>16</v>
      </c>
    </row>
    <row r="40" spans="1:8" ht="24.6" customHeight="1" x14ac:dyDescent="0.25">
      <c r="A40" s="74">
        <v>38</v>
      </c>
      <c r="B40" s="48" t="s">
        <v>35</v>
      </c>
      <c r="C40" s="18">
        <v>6945</v>
      </c>
      <c r="D40" s="45">
        <v>1000000</v>
      </c>
      <c r="E40" s="75">
        <v>30</v>
      </c>
      <c r="F40" s="42">
        <f t="shared" si="1"/>
        <v>0.35075993777735875</v>
      </c>
      <c r="G40" s="79"/>
      <c r="H40" s="76" t="s">
        <v>16</v>
      </c>
    </row>
    <row r="41" spans="1:8" ht="24.6" customHeight="1" x14ac:dyDescent="0.25">
      <c r="A41" s="74">
        <v>39</v>
      </c>
      <c r="B41" s="48" t="s">
        <v>52</v>
      </c>
      <c r="C41" s="18">
        <v>6852</v>
      </c>
      <c r="D41" s="45">
        <v>1000000</v>
      </c>
      <c r="E41" s="75">
        <v>30</v>
      </c>
      <c r="F41" s="42">
        <f t="shared" si="1"/>
        <v>0.34606293645075054</v>
      </c>
      <c r="G41" s="79"/>
      <c r="H41" s="76" t="s">
        <v>16</v>
      </c>
    </row>
    <row r="42" spans="1:8" ht="24.6" customHeight="1" x14ac:dyDescent="0.25">
      <c r="A42" s="74">
        <v>40</v>
      </c>
      <c r="B42" s="48" t="s">
        <v>33</v>
      </c>
      <c r="C42" s="18">
        <v>6761</v>
      </c>
      <c r="D42" s="45">
        <v>1000000</v>
      </c>
      <c r="E42" s="75">
        <v>30</v>
      </c>
      <c r="F42" s="42">
        <f t="shared" si="1"/>
        <v>0.34146694590535964</v>
      </c>
      <c r="G42" s="79"/>
      <c r="H42" s="76" t="s">
        <v>16</v>
      </c>
    </row>
    <row r="43" spans="1:8" ht="24.6" customHeight="1" x14ac:dyDescent="0.25">
      <c r="A43" s="74">
        <v>41</v>
      </c>
      <c r="B43" s="48" t="s">
        <v>47</v>
      </c>
      <c r="C43" s="18">
        <v>6598</v>
      </c>
      <c r="D43" s="45">
        <v>1000000</v>
      </c>
      <c r="E43" s="75">
        <v>30</v>
      </c>
      <c r="F43" s="42">
        <f t="shared" si="1"/>
        <v>0.33323456723614298</v>
      </c>
      <c r="G43" s="79"/>
      <c r="H43" s="76" t="s">
        <v>16</v>
      </c>
    </row>
    <row r="44" spans="1:8" ht="24.6" customHeight="1" x14ac:dyDescent="0.25">
      <c r="A44" s="74">
        <v>42</v>
      </c>
      <c r="B44" s="48" t="s">
        <v>23</v>
      </c>
      <c r="C44" s="18">
        <v>6557</v>
      </c>
      <c r="D44" s="45">
        <v>1000000</v>
      </c>
      <c r="E44" s="75">
        <v>30</v>
      </c>
      <c r="F44" s="42">
        <f t="shared" si="1"/>
        <v>0.33116384622118666</v>
      </c>
      <c r="G44" s="79"/>
      <c r="H44" s="76" t="s">
        <v>16</v>
      </c>
    </row>
    <row r="45" spans="1:8" ht="24.6" customHeight="1" x14ac:dyDescent="0.25">
      <c r="A45" s="74">
        <v>43</v>
      </c>
      <c r="B45" s="48" t="s">
        <v>56</v>
      </c>
      <c r="C45" s="18">
        <v>6077</v>
      </c>
      <c r="D45" s="45">
        <v>1000000</v>
      </c>
      <c r="E45" s="75">
        <v>30</v>
      </c>
      <c r="F45" s="42">
        <f t="shared" si="1"/>
        <v>0.30692125872901499</v>
      </c>
      <c r="G45" s="79"/>
      <c r="H45" s="76" t="s">
        <v>16</v>
      </c>
    </row>
    <row r="46" spans="1:8" ht="24.6" customHeight="1" x14ac:dyDescent="0.25">
      <c r="A46" s="74">
        <v>44</v>
      </c>
      <c r="B46" s="48" t="s">
        <v>46</v>
      </c>
      <c r="C46" s="18">
        <v>6048</v>
      </c>
      <c r="D46" s="45">
        <v>1000000</v>
      </c>
      <c r="E46" s="75">
        <v>30</v>
      </c>
      <c r="F46" s="42">
        <f t="shared" si="1"/>
        <v>0.30545660240136296</v>
      </c>
      <c r="G46" s="79"/>
      <c r="H46" s="76" t="s">
        <v>16</v>
      </c>
    </row>
    <row r="47" spans="1:8" ht="24.6" customHeight="1" x14ac:dyDescent="0.25">
      <c r="A47" s="74">
        <v>45</v>
      </c>
      <c r="B47" s="48" t="s">
        <v>60</v>
      </c>
      <c r="C47" s="18">
        <v>6006</v>
      </c>
      <c r="D47" s="45">
        <v>1000000</v>
      </c>
      <c r="E47" s="75">
        <v>30</v>
      </c>
      <c r="F47" s="42">
        <f t="shared" si="1"/>
        <v>0.30333537599579796</v>
      </c>
      <c r="G47" s="79"/>
      <c r="H47" s="76" t="s">
        <v>16</v>
      </c>
    </row>
    <row r="48" spans="1:8" ht="24.6" customHeight="1" x14ac:dyDescent="0.25">
      <c r="A48" s="74">
        <v>46</v>
      </c>
      <c r="B48" s="48" t="s">
        <v>39</v>
      </c>
      <c r="C48" s="18">
        <v>5961</v>
      </c>
      <c r="D48" s="45">
        <v>1000000</v>
      </c>
      <c r="E48" s="75">
        <v>30</v>
      </c>
      <c r="F48" s="42">
        <f t="shared" si="1"/>
        <v>0.30106263341840683</v>
      </c>
      <c r="G48" s="79"/>
      <c r="H48" s="76" t="s">
        <v>16</v>
      </c>
    </row>
    <row r="49" spans="1:11" ht="24.6" customHeight="1" x14ac:dyDescent="0.25">
      <c r="A49" s="74">
        <v>47</v>
      </c>
      <c r="B49" s="48" t="s">
        <v>42</v>
      </c>
      <c r="C49" s="18">
        <v>5911</v>
      </c>
      <c r="D49" s="45">
        <v>1000000</v>
      </c>
      <c r="E49" s="75">
        <v>30</v>
      </c>
      <c r="F49" s="42">
        <f t="shared" si="1"/>
        <v>0.29853736388797231</v>
      </c>
      <c r="G49" s="79"/>
      <c r="H49" s="76" t="s">
        <v>16</v>
      </c>
    </row>
    <row r="50" spans="1:11" ht="24.6" customHeight="1" x14ac:dyDescent="0.25">
      <c r="A50" s="74">
        <v>48</v>
      </c>
      <c r="B50" s="48" t="s">
        <v>68</v>
      </c>
      <c r="C50" s="18">
        <v>5785</v>
      </c>
      <c r="D50" s="45">
        <v>1000000</v>
      </c>
      <c r="E50" s="75">
        <v>30</v>
      </c>
      <c r="F50" s="42">
        <f t="shared" si="1"/>
        <v>0.29217368467127725</v>
      </c>
      <c r="G50" s="79"/>
      <c r="H50" s="76" t="s">
        <v>16</v>
      </c>
    </row>
    <row r="51" spans="1:11" ht="24.6" customHeight="1" x14ac:dyDescent="0.25">
      <c r="A51" s="74">
        <v>49</v>
      </c>
      <c r="B51" s="48" t="s">
        <v>63</v>
      </c>
      <c r="C51" s="18">
        <v>5751</v>
      </c>
      <c r="D51" s="45">
        <v>1000000</v>
      </c>
      <c r="E51" s="75">
        <v>30</v>
      </c>
      <c r="F51" s="42">
        <f t="shared" si="1"/>
        <v>0.29045650139058177</v>
      </c>
      <c r="G51" s="79"/>
      <c r="H51" s="76" t="s">
        <v>16</v>
      </c>
    </row>
    <row r="52" spans="1:11" ht="24.6" customHeight="1" x14ac:dyDescent="0.25">
      <c r="A52" s="74">
        <v>50</v>
      </c>
      <c r="B52" s="48" t="s">
        <v>22</v>
      </c>
      <c r="C52" s="18">
        <v>5680</v>
      </c>
      <c r="D52" s="45">
        <v>1000000</v>
      </c>
      <c r="E52" s="75">
        <v>30</v>
      </c>
      <c r="F52" s="42">
        <f t="shared" si="1"/>
        <v>0.28687061865736468</v>
      </c>
      <c r="G52" s="79"/>
      <c r="H52" s="76" t="s">
        <v>16</v>
      </c>
      <c r="K52" s="2"/>
    </row>
    <row r="53" spans="1:11" ht="24.6" customHeight="1" x14ac:dyDescent="0.25">
      <c r="A53" s="74">
        <v>51</v>
      </c>
      <c r="B53" s="48" t="s">
        <v>50</v>
      </c>
      <c r="C53" s="18">
        <v>5281</v>
      </c>
      <c r="D53" s="45">
        <v>1000000</v>
      </c>
      <c r="E53" s="75">
        <v>30</v>
      </c>
      <c r="F53" s="42">
        <f t="shared" si="1"/>
        <v>0.266718967804497</v>
      </c>
      <c r="G53" s="79"/>
      <c r="H53" s="76" t="s">
        <v>16</v>
      </c>
    </row>
    <row r="54" spans="1:11" ht="24.6" customHeight="1" x14ac:dyDescent="0.25">
      <c r="A54" s="74">
        <v>52</v>
      </c>
      <c r="B54" s="48" t="s">
        <v>26</v>
      </c>
      <c r="C54" s="18">
        <v>5194</v>
      </c>
      <c r="D54" s="45">
        <v>1000000</v>
      </c>
      <c r="E54" s="75">
        <v>30</v>
      </c>
      <c r="F54" s="42">
        <f t="shared" si="1"/>
        <v>0.26232499882154087</v>
      </c>
      <c r="G54" s="79"/>
      <c r="H54" s="76" t="s">
        <v>16</v>
      </c>
    </row>
    <row r="55" spans="1:11" ht="24.6" customHeight="1" x14ac:dyDescent="0.25">
      <c r="A55" s="74">
        <v>53</v>
      </c>
      <c r="B55" s="48" t="s">
        <v>45</v>
      </c>
      <c r="C55" s="18">
        <v>4926</v>
      </c>
      <c r="D55" s="45">
        <v>1000000</v>
      </c>
      <c r="E55" s="75">
        <v>30</v>
      </c>
      <c r="F55" s="42">
        <f t="shared" si="1"/>
        <v>0.24878955413841172</v>
      </c>
      <c r="G55" s="79">
        <f>(F55:F58)/4</f>
        <v>6.2197388534602931E-2</v>
      </c>
      <c r="H55" s="76" t="s">
        <v>87</v>
      </c>
    </row>
    <row r="56" spans="1:11" ht="24.6" customHeight="1" x14ac:dyDescent="0.25">
      <c r="A56" s="74">
        <v>54</v>
      </c>
      <c r="B56" s="48" t="s">
        <v>62</v>
      </c>
      <c r="C56" s="18">
        <v>4727</v>
      </c>
      <c r="D56" s="45">
        <v>1000000</v>
      </c>
      <c r="E56" s="75">
        <v>30</v>
      </c>
      <c r="F56" s="42">
        <f t="shared" si="1"/>
        <v>0.23873898140728222</v>
      </c>
      <c r="G56" s="79"/>
      <c r="H56" s="76" t="s">
        <v>87</v>
      </c>
    </row>
    <row r="57" spans="1:11" ht="24.6" customHeight="1" x14ac:dyDescent="0.25">
      <c r="A57" s="74">
        <v>55</v>
      </c>
      <c r="B57" s="48" t="s">
        <v>28</v>
      </c>
      <c r="C57" s="18">
        <v>4552</v>
      </c>
      <c r="D57" s="45">
        <v>1000000</v>
      </c>
      <c r="E57" s="75">
        <v>30</v>
      </c>
      <c r="F57" s="42">
        <f t="shared" si="1"/>
        <v>0.22990053805076127</v>
      </c>
      <c r="G57" s="79"/>
      <c r="H57" s="76" t="s">
        <v>87</v>
      </c>
    </row>
    <row r="58" spans="1:11" ht="24.6" customHeight="1" x14ac:dyDescent="0.25">
      <c r="A58" s="74">
        <v>56</v>
      </c>
      <c r="B58" s="48" t="s">
        <v>25</v>
      </c>
      <c r="C58" s="18">
        <v>4469</v>
      </c>
      <c r="D58" s="45">
        <v>1000000</v>
      </c>
      <c r="E58" s="75">
        <v>30</v>
      </c>
      <c r="F58" s="42">
        <f t="shared" si="1"/>
        <v>0.22570859063023993</v>
      </c>
      <c r="G58" s="79"/>
      <c r="H58" s="76" t="s">
        <v>87</v>
      </c>
    </row>
    <row r="59" spans="1:11" ht="43.2" customHeight="1" x14ac:dyDescent="0.25">
      <c r="A59" s="78" t="s">
        <v>77</v>
      </c>
      <c r="B59" s="78"/>
      <c r="C59" s="69">
        <f>SUM(C3:C58)</f>
        <v>593996</v>
      </c>
      <c r="D59" s="70"/>
      <c r="E59" s="70"/>
      <c r="F59" s="71">
        <f>SUM(F3:F58)</f>
        <v>30.000000000000011</v>
      </c>
      <c r="G59" s="72"/>
      <c r="H59" s="73"/>
    </row>
    <row r="60" spans="1:11" ht="33" customHeight="1" x14ac:dyDescent="0.25"/>
    <row r="61" spans="1:11" ht="38.25" customHeight="1" x14ac:dyDescent="0.25"/>
    <row r="62" spans="1:11" ht="21" customHeight="1" x14ac:dyDescent="0.25"/>
    <row r="63" spans="1:11" ht="21" customHeight="1" x14ac:dyDescent="0.25"/>
    <row r="64" spans="1:11" ht="21" customHeight="1" x14ac:dyDescent="0.25"/>
  </sheetData>
  <sortState ref="B3:C58">
    <sortCondition ref="B3"/>
  </sortState>
  <mergeCells count="6">
    <mergeCell ref="A1:H1"/>
    <mergeCell ref="A59:B59"/>
    <mergeCell ref="G55:G58"/>
    <mergeCell ref="G27:G54"/>
    <mergeCell ref="G7:G26"/>
    <mergeCell ref="G3:G6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opLeftCell="A37" zoomScale="73" zoomScaleNormal="73" workbookViewId="0">
      <selection activeCell="D26" sqref="D26"/>
    </sheetView>
  </sheetViews>
  <sheetFormatPr defaultRowHeight="13.2" x14ac:dyDescent="0.25"/>
  <cols>
    <col min="1" max="1" width="5.109375" customWidth="1"/>
    <col min="2" max="2" width="24.44140625" customWidth="1"/>
    <col min="3" max="3" width="12.5546875" customWidth="1"/>
    <col min="4" max="4" width="11.88671875" customWidth="1"/>
    <col min="5" max="5" width="9.5546875" customWidth="1"/>
    <col min="6" max="6" width="14" customWidth="1"/>
    <col min="7" max="7" width="7.44140625" customWidth="1"/>
    <col min="8" max="8" width="9.77734375" customWidth="1"/>
    <col min="9" max="9" width="4.44140625" customWidth="1"/>
  </cols>
  <sheetData>
    <row r="1" spans="1:11" ht="54.75" customHeight="1" x14ac:dyDescent="0.25">
      <c r="A1" s="83" t="s">
        <v>78</v>
      </c>
      <c r="B1" s="83"/>
      <c r="C1" s="83"/>
      <c r="D1" s="83"/>
      <c r="E1" s="83"/>
      <c r="F1" s="83"/>
      <c r="G1" s="83"/>
      <c r="H1" s="83"/>
      <c r="I1" s="6"/>
    </row>
    <row r="2" spans="1:11" ht="190.8" customHeight="1" x14ac:dyDescent="0.25">
      <c r="A2" s="1" t="s">
        <v>1</v>
      </c>
      <c r="B2" s="1" t="s">
        <v>9</v>
      </c>
      <c r="C2" s="1" t="s">
        <v>79</v>
      </c>
      <c r="D2" s="8" t="s">
        <v>12</v>
      </c>
      <c r="E2" s="8" t="s">
        <v>13</v>
      </c>
      <c r="F2" s="1" t="s">
        <v>80</v>
      </c>
      <c r="G2" s="3" t="s">
        <v>10</v>
      </c>
      <c r="H2" s="1" t="s">
        <v>11</v>
      </c>
    </row>
    <row r="3" spans="1:11" ht="17.25" customHeight="1" x14ac:dyDescent="0.25">
      <c r="A3" s="19">
        <v>1</v>
      </c>
      <c r="B3" s="21" t="s">
        <v>25</v>
      </c>
      <c r="C3" s="12">
        <v>179.63</v>
      </c>
      <c r="D3" s="13">
        <v>10000</v>
      </c>
      <c r="E3" s="9">
        <v>40</v>
      </c>
      <c r="F3" s="14">
        <f>SUM(C3/$C$59*E3)</f>
        <v>1.0719491326927177</v>
      </c>
      <c r="G3" s="80">
        <f>SUM(F3:F9)/7</f>
        <v>1.0079344832355828</v>
      </c>
      <c r="H3" s="20" t="s">
        <v>14</v>
      </c>
    </row>
    <row r="4" spans="1:11" ht="17.25" customHeight="1" x14ac:dyDescent="0.25">
      <c r="A4" s="19">
        <v>2</v>
      </c>
      <c r="B4" s="21" t="s">
        <v>53</v>
      </c>
      <c r="C4" s="12">
        <v>175.15</v>
      </c>
      <c r="D4" s="13">
        <v>10000</v>
      </c>
      <c r="E4" s="9">
        <v>40</v>
      </c>
      <c r="F4" s="14">
        <f>SUM(C4/$C$59*E4)</f>
        <v>1.0452145554257615</v>
      </c>
      <c r="G4" s="81"/>
      <c r="H4" s="20" t="s">
        <v>14</v>
      </c>
    </row>
    <row r="5" spans="1:11" ht="17.25" customHeight="1" x14ac:dyDescent="0.25">
      <c r="A5" s="19">
        <v>3</v>
      </c>
      <c r="B5" s="21" t="s">
        <v>73</v>
      </c>
      <c r="C5" s="12">
        <v>170.13</v>
      </c>
      <c r="D5" s="13">
        <v>10000</v>
      </c>
      <c r="E5" s="9">
        <v>40</v>
      </c>
      <c r="F5" s="14">
        <f>SUM(C5/$C$59*E5)</f>
        <v>1.0152575067918057</v>
      </c>
      <c r="G5" s="81"/>
      <c r="H5" s="20" t="s">
        <v>14</v>
      </c>
      <c r="K5" s="4"/>
    </row>
    <row r="6" spans="1:11" ht="17.25" customHeight="1" x14ac:dyDescent="0.25">
      <c r="A6" s="19">
        <v>4</v>
      </c>
      <c r="B6" s="21" t="s">
        <v>66</v>
      </c>
      <c r="C6" s="12">
        <v>169.9</v>
      </c>
      <c r="D6" s="13">
        <v>10000</v>
      </c>
      <c r="E6" s="9">
        <v>40</v>
      </c>
      <c r="F6" s="14">
        <f>SUM(C6/$C$59*E6)</f>
        <v>1.0138849726910468</v>
      </c>
      <c r="G6" s="81"/>
      <c r="H6" s="20" t="s">
        <v>14</v>
      </c>
    </row>
    <row r="7" spans="1:11" ht="17.25" customHeight="1" x14ac:dyDescent="0.25">
      <c r="A7" s="19">
        <v>5</v>
      </c>
      <c r="B7" s="21" t="s">
        <v>76</v>
      </c>
      <c r="C7" s="12">
        <v>164.2</v>
      </c>
      <c r="D7" s="13">
        <v>10000</v>
      </c>
      <c r="E7" s="9">
        <v>40</v>
      </c>
      <c r="F7" s="14">
        <f>SUM(C7/$C$59*E7)</f>
        <v>0.97986999715049961</v>
      </c>
      <c r="G7" s="81"/>
      <c r="H7" s="20" t="s">
        <v>14</v>
      </c>
    </row>
    <row r="8" spans="1:11" ht="17.25" customHeight="1" x14ac:dyDescent="0.25">
      <c r="A8" s="19">
        <v>6</v>
      </c>
      <c r="B8" s="21" t="s">
        <v>24</v>
      </c>
      <c r="C8" s="12">
        <v>161.86000000000001</v>
      </c>
      <c r="D8" s="13">
        <v>10000</v>
      </c>
      <c r="E8" s="9">
        <v>40</v>
      </c>
      <c r="F8" s="14">
        <f>SUM(C8/$C$59*E8)</f>
        <v>0.96590595456016992</v>
      </c>
      <c r="G8" s="81"/>
      <c r="H8" s="20" t="s">
        <v>14</v>
      </c>
    </row>
    <row r="9" spans="1:11" ht="17.25" customHeight="1" x14ac:dyDescent="0.25">
      <c r="A9" s="19">
        <v>7</v>
      </c>
      <c r="B9" s="21" t="s">
        <v>42</v>
      </c>
      <c r="C9" s="12">
        <v>161.44999999999999</v>
      </c>
      <c r="D9" s="13">
        <v>10000</v>
      </c>
      <c r="E9" s="9">
        <v>40</v>
      </c>
      <c r="F9" s="14">
        <f>SUM(C9/$C$59*E9)</f>
        <v>0.96345926333707765</v>
      </c>
      <c r="G9" s="82"/>
      <c r="H9" s="20" t="s">
        <v>14</v>
      </c>
    </row>
    <row r="10" spans="1:11" ht="17.25" customHeight="1" x14ac:dyDescent="0.25">
      <c r="A10" s="19">
        <v>8</v>
      </c>
      <c r="B10" s="21" t="s">
        <v>54</v>
      </c>
      <c r="C10" s="12">
        <v>148.26</v>
      </c>
      <c r="D10" s="13">
        <v>10000</v>
      </c>
      <c r="E10" s="9">
        <v>40</v>
      </c>
      <c r="F10" s="14">
        <f>SUM(C10/$C$59*E10)</f>
        <v>0.88474741642833776</v>
      </c>
      <c r="G10" s="79">
        <f>SUM(F10:F46)/37</f>
        <v>0.73264773561509422</v>
      </c>
      <c r="H10" s="20" t="s">
        <v>15</v>
      </c>
    </row>
    <row r="11" spans="1:11" ht="17.25" customHeight="1" x14ac:dyDescent="0.25">
      <c r="A11" s="19">
        <v>9</v>
      </c>
      <c r="B11" s="21" t="s">
        <v>27</v>
      </c>
      <c r="C11" s="12">
        <v>146.13999999999999</v>
      </c>
      <c r="D11" s="13">
        <v>10000</v>
      </c>
      <c r="E11" s="9">
        <v>40</v>
      </c>
      <c r="F11" s="14">
        <f>SUM(C11/$C$59*E11)</f>
        <v>0.87209623254308166</v>
      </c>
      <c r="G11" s="79"/>
      <c r="H11" s="20" t="s">
        <v>15</v>
      </c>
    </row>
    <row r="12" spans="1:11" ht="17.25" customHeight="1" x14ac:dyDescent="0.25">
      <c r="A12" s="19">
        <v>10</v>
      </c>
      <c r="B12" s="21" t="s">
        <v>30</v>
      </c>
      <c r="C12" s="12">
        <v>144.41999999999999</v>
      </c>
      <c r="D12" s="13">
        <v>10000</v>
      </c>
      <c r="E12" s="9">
        <v>40</v>
      </c>
      <c r="F12" s="14">
        <f>SUM(C12/$C$59*E12)</f>
        <v>0.86183206448523231</v>
      </c>
      <c r="G12" s="79"/>
      <c r="H12" s="20" t="s">
        <v>15</v>
      </c>
    </row>
    <row r="13" spans="1:11" ht="17.25" customHeight="1" x14ac:dyDescent="0.25">
      <c r="A13" s="19">
        <v>11</v>
      </c>
      <c r="B13" s="21" t="s">
        <v>41</v>
      </c>
      <c r="C13" s="12">
        <v>143.69999999999999</v>
      </c>
      <c r="D13" s="13">
        <v>10000</v>
      </c>
      <c r="E13" s="9">
        <v>40</v>
      </c>
      <c r="F13" s="14">
        <f>SUM(C13/$C$59*E13)</f>
        <v>0.85753543599589999</v>
      </c>
      <c r="G13" s="79"/>
      <c r="H13" s="20" t="s">
        <v>15</v>
      </c>
    </row>
    <row r="14" spans="1:11" ht="17.25" customHeight="1" x14ac:dyDescent="0.25">
      <c r="A14" s="19">
        <v>12</v>
      </c>
      <c r="B14" s="21" t="s">
        <v>35</v>
      </c>
      <c r="C14" s="12">
        <v>142.69</v>
      </c>
      <c r="D14" s="13">
        <v>10000</v>
      </c>
      <c r="E14" s="9">
        <v>40</v>
      </c>
      <c r="F14" s="14">
        <f>SUM(C14/$C$59*E14)</f>
        <v>0.85150822103169799</v>
      </c>
      <c r="G14" s="79"/>
      <c r="H14" s="20" t="s">
        <v>15</v>
      </c>
    </row>
    <row r="15" spans="1:11" ht="17.25" customHeight="1" x14ac:dyDescent="0.25">
      <c r="A15" s="19">
        <v>13</v>
      </c>
      <c r="B15" s="21" t="s">
        <v>45</v>
      </c>
      <c r="C15" s="12">
        <v>141.6</v>
      </c>
      <c r="D15" s="13">
        <v>10000</v>
      </c>
      <c r="E15" s="9">
        <v>40</v>
      </c>
      <c r="F15" s="14">
        <f>SUM(C15/$C$59*E15)</f>
        <v>0.84500360290201426</v>
      </c>
      <c r="G15" s="79"/>
      <c r="H15" s="20" t="s">
        <v>15</v>
      </c>
    </row>
    <row r="16" spans="1:11" ht="17.25" customHeight="1" x14ac:dyDescent="0.25">
      <c r="A16" s="19">
        <v>14</v>
      </c>
      <c r="B16" s="21" t="s">
        <v>26</v>
      </c>
      <c r="C16" s="12">
        <v>140.52000000000001</v>
      </c>
      <c r="D16" s="13">
        <v>10000</v>
      </c>
      <c r="E16" s="9">
        <v>40</v>
      </c>
      <c r="F16" s="14">
        <f>SUM(C16/$C$59*E16)</f>
        <v>0.83855866016801606</v>
      </c>
      <c r="G16" s="79"/>
      <c r="H16" s="20" t="s">
        <v>15</v>
      </c>
    </row>
    <row r="17" spans="1:8" ht="17.25" customHeight="1" x14ac:dyDescent="0.25">
      <c r="A17" s="19">
        <v>15</v>
      </c>
      <c r="B17" s="21" t="s">
        <v>47</v>
      </c>
      <c r="C17" s="12">
        <v>138.05000000000001</v>
      </c>
      <c r="D17" s="13">
        <v>10000</v>
      </c>
      <c r="E17" s="9">
        <v>40</v>
      </c>
      <c r="F17" s="14">
        <f>SUM(C17/$C$59*E17)</f>
        <v>0.82381883743377893</v>
      </c>
      <c r="G17" s="79"/>
      <c r="H17" s="20" t="s">
        <v>15</v>
      </c>
    </row>
    <row r="18" spans="1:8" ht="17.25" customHeight="1" x14ac:dyDescent="0.25">
      <c r="A18" s="19">
        <v>16</v>
      </c>
      <c r="B18" s="21" t="s">
        <v>74</v>
      </c>
      <c r="C18" s="12">
        <v>134.53</v>
      </c>
      <c r="D18" s="13">
        <v>10000</v>
      </c>
      <c r="E18" s="9">
        <v>40</v>
      </c>
      <c r="F18" s="14">
        <f>SUM(C18/$C$59*E18)</f>
        <v>0.80281309815259883</v>
      </c>
      <c r="G18" s="79"/>
      <c r="H18" s="20" t="s">
        <v>15</v>
      </c>
    </row>
    <row r="19" spans="1:8" ht="17.25" customHeight="1" x14ac:dyDescent="0.25">
      <c r="A19" s="19">
        <v>17</v>
      </c>
      <c r="B19" s="21" t="s">
        <v>28</v>
      </c>
      <c r="C19" s="12">
        <v>130.66999999999999</v>
      </c>
      <c r="D19" s="13">
        <v>10000</v>
      </c>
      <c r="E19" s="9">
        <v>40</v>
      </c>
      <c r="F19" s="14">
        <f>SUM(C19/$C$59*E19)</f>
        <v>0.77977839541812299</v>
      </c>
      <c r="G19" s="79"/>
      <c r="H19" s="20" t="s">
        <v>15</v>
      </c>
    </row>
    <row r="20" spans="1:8" ht="17.25" customHeight="1" x14ac:dyDescent="0.25">
      <c r="A20" s="19">
        <v>18</v>
      </c>
      <c r="B20" s="21" t="s">
        <v>37</v>
      </c>
      <c r="C20" s="12">
        <v>129.30000000000001</v>
      </c>
      <c r="D20" s="13">
        <v>10000</v>
      </c>
      <c r="E20" s="9">
        <v>40</v>
      </c>
      <c r="F20" s="14">
        <f>SUM(C20/$C$59*E20)</f>
        <v>0.77160286620925467</v>
      </c>
      <c r="G20" s="79"/>
      <c r="H20" s="20" t="s">
        <v>15</v>
      </c>
    </row>
    <row r="21" spans="1:8" ht="17.25" customHeight="1" x14ac:dyDescent="0.25">
      <c r="A21" s="19">
        <v>19</v>
      </c>
      <c r="B21" s="21" t="s">
        <v>68</v>
      </c>
      <c r="C21" s="12">
        <v>128.80000000000001</v>
      </c>
      <c r="D21" s="13">
        <v>10000</v>
      </c>
      <c r="E21" s="9">
        <v>40</v>
      </c>
      <c r="F21" s="14">
        <f>SUM(C21/$C$59*E21)</f>
        <v>0.76861909642499615</v>
      </c>
      <c r="G21" s="79"/>
      <c r="H21" s="20" t="s">
        <v>15</v>
      </c>
    </row>
    <row r="22" spans="1:8" s="98" customFormat="1" ht="17.25" customHeight="1" x14ac:dyDescent="0.25">
      <c r="A22" s="92">
        <v>20</v>
      </c>
      <c r="B22" s="93" t="s">
        <v>61</v>
      </c>
      <c r="C22" s="94">
        <v>127.75</v>
      </c>
      <c r="D22" s="95">
        <v>10000</v>
      </c>
      <c r="E22" s="96">
        <v>40</v>
      </c>
      <c r="F22" s="97">
        <f>SUM(C22/$C$59*E22)</f>
        <v>0.76235317987805318</v>
      </c>
      <c r="G22" s="79"/>
      <c r="H22" s="20" t="s">
        <v>15</v>
      </c>
    </row>
    <row r="23" spans="1:8" ht="17.25" customHeight="1" x14ac:dyDescent="0.25">
      <c r="A23" s="19">
        <v>21</v>
      </c>
      <c r="B23" s="21" t="s">
        <v>21</v>
      </c>
      <c r="C23" s="12">
        <v>127.48</v>
      </c>
      <c r="D23" s="13">
        <v>10000</v>
      </c>
      <c r="E23" s="9">
        <v>40</v>
      </c>
      <c r="F23" s="14">
        <f>SUM(C23/$C$59*E23)</f>
        <v>0.76074194419455354</v>
      </c>
      <c r="G23" s="79"/>
      <c r="H23" s="20" t="s">
        <v>15</v>
      </c>
    </row>
    <row r="24" spans="1:8" ht="17.25" customHeight="1" x14ac:dyDescent="0.25">
      <c r="A24" s="19">
        <v>22</v>
      </c>
      <c r="B24" s="21" t="s">
        <v>70</v>
      </c>
      <c r="C24" s="12">
        <v>126.11</v>
      </c>
      <c r="D24" s="13">
        <v>10000</v>
      </c>
      <c r="E24" s="9">
        <v>40</v>
      </c>
      <c r="F24" s="14">
        <f>SUM(C24/$C$59*E24)</f>
        <v>0.75256641498568522</v>
      </c>
      <c r="G24" s="79"/>
      <c r="H24" s="20" t="s">
        <v>15</v>
      </c>
    </row>
    <row r="25" spans="1:8" ht="17.25" customHeight="1" x14ac:dyDescent="0.25">
      <c r="A25" s="19">
        <v>23</v>
      </c>
      <c r="B25" s="21" t="s">
        <v>29</v>
      </c>
      <c r="C25" s="12">
        <v>125.48</v>
      </c>
      <c r="D25" s="13">
        <v>10000</v>
      </c>
      <c r="E25" s="9">
        <v>40</v>
      </c>
      <c r="F25" s="14">
        <f>SUM(C25/$C$59*E25)</f>
        <v>0.74880686505751959</v>
      </c>
      <c r="G25" s="79"/>
      <c r="H25" s="20" t="s">
        <v>15</v>
      </c>
    </row>
    <row r="26" spans="1:8" ht="17.25" customHeight="1" x14ac:dyDescent="0.25">
      <c r="A26" s="19">
        <v>24</v>
      </c>
      <c r="B26" s="21" t="s">
        <v>31</v>
      </c>
      <c r="C26" s="12">
        <v>124.73</v>
      </c>
      <c r="D26" s="13">
        <v>10000</v>
      </c>
      <c r="E26" s="9">
        <v>40</v>
      </c>
      <c r="F26" s="14">
        <f>SUM(C26/$C$59*E26)</f>
        <v>0.7443312103811317</v>
      </c>
      <c r="G26" s="79"/>
      <c r="H26" s="20" t="s">
        <v>15</v>
      </c>
    </row>
    <row r="27" spans="1:8" ht="17.25" customHeight="1" x14ac:dyDescent="0.25">
      <c r="A27" s="19">
        <v>25</v>
      </c>
      <c r="B27" s="21" t="s">
        <v>22</v>
      </c>
      <c r="C27" s="12">
        <v>122.92</v>
      </c>
      <c r="D27" s="13">
        <v>10000</v>
      </c>
      <c r="E27" s="9">
        <v>40</v>
      </c>
      <c r="F27" s="14">
        <f>SUM(C27/$C$59*E27)</f>
        <v>0.73352996376211577</v>
      </c>
      <c r="G27" s="79"/>
      <c r="H27" s="20" t="s">
        <v>15</v>
      </c>
    </row>
    <row r="28" spans="1:8" ht="17.25" customHeight="1" x14ac:dyDescent="0.25">
      <c r="A28" s="19">
        <v>26</v>
      </c>
      <c r="B28" s="21" t="s">
        <v>32</v>
      </c>
      <c r="C28" s="12">
        <v>122.55</v>
      </c>
      <c r="D28" s="13">
        <v>10000</v>
      </c>
      <c r="E28" s="9">
        <v>40</v>
      </c>
      <c r="F28" s="14">
        <f>SUM(C28/$C$59*E28)</f>
        <v>0.73132197412176458</v>
      </c>
      <c r="G28" s="79"/>
      <c r="H28" s="20" t="s">
        <v>15</v>
      </c>
    </row>
    <row r="29" spans="1:8" ht="17.25" customHeight="1" x14ac:dyDescent="0.25">
      <c r="A29" s="19">
        <v>27</v>
      </c>
      <c r="B29" s="21" t="s">
        <v>40</v>
      </c>
      <c r="C29" s="12">
        <v>120.82</v>
      </c>
      <c r="D29" s="13">
        <v>10000</v>
      </c>
      <c r="E29" s="9">
        <v>40</v>
      </c>
      <c r="F29" s="14">
        <f>SUM(C29/$C$59*E29)</f>
        <v>0.72099813066823004</v>
      </c>
      <c r="G29" s="79"/>
      <c r="H29" s="20" t="s">
        <v>15</v>
      </c>
    </row>
    <row r="30" spans="1:8" ht="17.25" customHeight="1" x14ac:dyDescent="0.25">
      <c r="A30" s="19">
        <v>28</v>
      </c>
      <c r="B30" s="21" t="s">
        <v>59</v>
      </c>
      <c r="C30" s="12">
        <v>119.07</v>
      </c>
      <c r="D30" s="13">
        <v>10000</v>
      </c>
      <c r="E30" s="9">
        <v>40</v>
      </c>
      <c r="F30" s="14">
        <f>SUM(C30/$C$59*E30)</f>
        <v>0.71055493642332523</v>
      </c>
      <c r="G30" s="79"/>
      <c r="H30" s="20" t="s">
        <v>15</v>
      </c>
    </row>
    <row r="31" spans="1:8" ht="17.25" customHeight="1" x14ac:dyDescent="0.25">
      <c r="A31" s="19">
        <v>29</v>
      </c>
      <c r="B31" s="21" t="s">
        <v>48</v>
      </c>
      <c r="C31" s="12">
        <v>118.63</v>
      </c>
      <c r="D31" s="13">
        <v>10000</v>
      </c>
      <c r="E31" s="9">
        <v>40</v>
      </c>
      <c r="F31" s="14">
        <f>SUM(C31/$C$59*E31)</f>
        <v>0.70792921901317762</v>
      </c>
      <c r="G31" s="79"/>
      <c r="H31" s="20" t="s">
        <v>15</v>
      </c>
    </row>
    <row r="32" spans="1:8" ht="17.25" customHeight="1" x14ac:dyDescent="0.25">
      <c r="A32" s="19">
        <v>30</v>
      </c>
      <c r="B32" s="21" t="s">
        <v>23</v>
      </c>
      <c r="C32" s="12">
        <v>118.62</v>
      </c>
      <c r="D32" s="13">
        <v>10000</v>
      </c>
      <c r="E32" s="9">
        <v>40</v>
      </c>
      <c r="F32" s="14">
        <f>SUM(C32/$C$59*E32)</f>
        <v>0.70786954361749255</v>
      </c>
      <c r="G32" s="79"/>
      <c r="H32" s="20" t="s">
        <v>15</v>
      </c>
    </row>
    <row r="33" spans="1:8" ht="17.25" customHeight="1" x14ac:dyDescent="0.25">
      <c r="A33" s="19">
        <v>31</v>
      </c>
      <c r="B33" s="21" t="s">
        <v>69</v>
      </c>
      <c r="C33" s="12">
        <v>115.91</v>
      </c>
      <c r="D33" s="13">
        <v>10000</v>
      </c>
      <c r="E33" s="9">
        <v>40</v>
      </c>
      <c r="F33" s="14">
        <f>SUM(C33/$C$59*E33)</f>
        <v>0.69169751138681124</v>
      </c>
      <c r="G33" s="79"/>
      <c r="H33" s="20" t="s">
        <v>15</v>
      </c>
    </row>
    <row r="34" spans="1:8" ht="17.25" customHeight="1" x14ac:dyDescent="0.25">
      <c r="A34" s="19">
        <v>32</v>
      </c>
      <c r="B34" s="21" t="s">
        <v>43</v>
      </c>
      <c r="C34" s="12">
        <v>114.9</v>
      </c>
      <c r="D34" s="13">
        <v>10000</v>
      </c>
      <c r="E34" s="9">
        <v>40</v>
      </c>
      <c r="F34" s="14">
        <f>SUM(C34/$C$59*E34)</f>
        <v>0.68567029642260913</v>
      </c>
      <c r="G34" s="79"/>
      <c r="H34" s="20" t="s">
        <v>15</v>
      </c>
    </row>
    <row r="35" spans="1:8" ht="17.25" customHeight="1" x14ac:dyDescent="0.25">
      <c r="A35" s="19">
        <v>33</v>
      </c>
      <c r="B35" s="21" t="s">
        <v>34</v>
      </c>
      <c r="C35" s="12">
        <v>113.75</v>
      </c>
      <c r="D35" s="13">
        <v>10000</v>
      </c>
      <c r="E35" s="9">
        <v>40</v>
      </c>
      <c r="F35" s="14">
        <f t="shared" ref="F35:F58" si="0">SUM(C35/$C$59*E35)</f>
        <v>0.67880762591881449</v>
      </c>
      <c r="G35" s="79"/>
      <c r="H35" s="20" t="s">
        <v>15</v>
      </c>
    </row>
    <row r="36" spans="1:8" ht="17.25" customHeight="1" x14ac:dyDescent="0.25">
      <c r="A36" s="19">
        <v>34</v>
      </c>
      <c r="B36" s="21" t="s">
        <v>75</v>
      </c>
      <c r="C36" s="12">
        <v>113.72</v>
      </c>
      <c r="D36" s="13">
        <v>10000</v>
      </c>
      <c r="E36" s="9">
        <v>40</v>
      </c>
      <c r="F36" s="14">
        <f t="shared" si="0"/>
        <v>0.67862859973175893</v>
      </c>
      <c r="G36" s="79"/>
      <c r="H36" s="20" t="s">
        <v>15</v>
      </c>
    </row>
    <row r="37" spans="1:8" ht="17.25" customHeight="1" x14ac:dyDescent="0.25">
      <c r="A37" s="19">
        <v>35</v>
      </c>
      <c r="B37" s="21" t="s">
        <v>65</v>
      </c>
      <c r="C37" s="12">
        <v>112.48</v>
      </c>
      <c r="D37" s="13">
        <v>10000</v>
      </c>
      <c r="E37" s="9">
        <v>40</v>
      </c>
      <c r="F37" s="14">
        <f t="shared" si="0"/>
        <v>0.67122885066679783</v>
      </c>
      <c r="G37" s="79"/>
      <c r="H37" s="20" t="s">
        <v>15</v>
      </c>
    </row>
    <row r="38" spans="1:8" ht="17.25" customHeight="1" x14ac:dyDescent="0.25">
      <c r="A38" s="19">
        <v>36</v>
      </c>
      <c r="B38" s="21" t="s">
        <v>56</v>
      </c>
      <c r="C38" s="12">
        <v>112.03</v>
      </c>
      <c r="D38" s="13">
        <v>10000</v>
      </c>
      <c r="E38" s="9">
        <v>40</v>
      </c>
      <c r="F38" s="14">
        <f t="shared" si="0"/>
        <v>0.66854345786096514</v>
      </c>
      <c r="G38" s="79"/>
      <c r="H38" s="20" t="s">
        <v>15</v>
      </c>
    </row>
    <row r="39" spans="1:8" ht="17.25" customHeight="1" x14ac:dyDescent="0.25">
      <c r="A39" s="19">
        <v>37</v>
      </c>
      <c r="B39" s="21" t="s">
        <v>33</v>
      </c>
      <c r="C39" s="12">
        <v>109.93</v>
      </c>
      <c r="D39" s="13">
        <v>10000</v>
      </c>
      <c r="E39" s="9">
        <v>40</v>
      </c>
      <c r="F39" s="14">
        <f t="shared" si="0"/>
        <v>0.65601162476707942</v>
      </c>
      <c r="G39" s="79"/>
      <c r="H39" s="20" t="s">
        <v>15</v>
      </c>
    </row>
    <row r="40" spans="1:8" ht="17.25" customHeight="1" x14ac:dyDescent="0.25">
      <c r="A40" s="19">
        <v>38</v>
      </c>
      <c r="B40" s="21" t="s">
        <v>62</v>
      </c>
      <c r="C40" s="12">
        <v>108.57</v>
      </c>
      <c r="D40" s="13">
        <v>10000</v>
      </c>
      <c r="E40" s="9">
        <v>40</v>
      </c>
      <c r="F40" s="14">
        <f t="shared" si="0"/>
        <v>0.64789577095389617</v>
      </c>
      <c r="G40" s="79"/>
      <c r="H40" s="20" t="s">
        <v>15</v>
      </c>
    </row>
    <row r="41" spans="1:8" ht="17.25" customHeight="1" x14ac:dyDescent="0.25">
      <c r="A41" s="19">
        <v>39</v>
      </c>
      <c r="B41" s="21" t="s">
        <v>50</v>
      </c>
      <c r="C41" s="12">
        <v>107.58</v>
      </c>
      <c r="D41" s="13">
        <v>10000</v>
      </c>
      <c r="E41" s="9">
        <v>40</v>
      </c>
      <c r="F41" s="14">
        <f t="shared" si="0"/>
        <v>0.64198790678106421</v>
      </c>
      <c r="G41" s="79"/>
      <c r="H41" s="20" t="s">
        <v>15</v>
      </c>
    </row>
    <row r="42" spans="1:8" ht="17.25" customHeight="1" x14ac:dyDescent="0.25">
      <c r="A42" s="19">
        <v>40</v>
      </c>
      <c r="B42" s="21" t="s">
        <v>72</v>
      </c>
      <c r="C42" s="12">
        <v>106.18</v>
      </c>
      <c r="D42" s="13">
        <v>10000</v>
      </c>
      <c r="E42" s="9">
        <v>40</v>
      </c>
      <c r="F42" s="14">
        <f t="shared" si="0"/>
        <v>0.63363335138514043</v>
      </c>
      <c r="G42" s="79"/>
      <c r="H42" s="20" t="s">
        <v>15</v>
      </c>
    </row>
    <row r="43" spans="1:8" ht="17.25" customHeight="1" x14ac:dyDescent="0.25">
      <c r="A43" s="19">
        <v>41</v>
      </c>
      <c r="B43" s="21" t="s">
        <v>46</v>
      </c>
      <c r="C43" s="12">
        <v>102.14</v>
      </c>
      <c r="D43" s="13">
        <v>10000</v>
      </c>
      <c r="E43" s="9">
        <v>40</v>
      </c>
      <c r="F43" s="14">
        <f t="shared" si="0"/>
        <v>0.60952449152833155</v>
      </c>
      <c r="G43" s="79"/>
      <c r="H43" s="20" t="s">
        <v>15</v>
      </c>
    </row>
    <row r="44" spans="1:8" ht="17.25" customHeight="1" x14ac:dyDescent="0.25">
      <c r="A44" s="19">
        <v>42</v>
      </c>
      <c r="B44" s="21" t="s">
        <v>49</v>
      </c>
      <c r="C44" s="12">
        <v>101.78</v>
      </c>
      <c r="D44" s="13">
        <v>10000</v>
      </c>
      <c r="E44" s="9">
        <v>40</v>
      </c>
      <c r="F44" s="14">
        <f t="shared" si="0"/>
        <v>0.60737617728366544</v>
      </c>
      <c r="G44" s="79"/>
      <c r="H44" s="20" t="s">
        <v>15</v>
      </c>
    </row>
    <row r="45" spans="1:8" ht="17.25" customHeight="1" x14ac:dyDescent="0.25">
      <c r="A45" s="19">
        <v>43</v>
      </c>
      <c r="B45" s="21" t="s">
        <v>52</v>
      </c>
      <c r="C45" s="12">
        <v>100.41</v>
      </c>
      <c r="D45" s="13">
        <v>10000</v>
      </c>
      <c r="E45" s="9">
        <v>40</v>
      </c>
      <c r="F45" s="14">
        <f t="shared" si="0"/>
        <v>0.599200648074797</v>
      </c>
      <c r="G45" s="79"/>
      <c r="H45" s="20" t="s">
        <v>15</v>
      </c>
    </row>
    <row r="46" spans="1:8" ht="17.25" customHeight="1" x14ac:dyDescent="0.25">
      <c r="A46" s="19">
        <v>44</v>
      </c>
      <c r="B46" s="21" t="s">
        <v>57</v>
      </c>
      <c r="C46" s="12">
        <v>100.35</v>
      </c>
      <c r="D46" s="13">
        <v>10000</v>
      </c>
      <c r="E46" s="9">
        <v>40</v>
      </c>
      <c r="F46" s="14">
        <f t="shared" si="0"/>
        <v>0.59884259570068599</v>
      </c>
      <c r="G46" s="79"/>
      <c r="H46" s="20" t="s">
        <v>15</v>
      </c>
    </row>
    <row r="47" spans="1:8" ht="17.25" customHeight="1" x14ac:dyDescent="0.25">
      <c r="A47" s="19">
        <v>45</v>
      </c>
      <c r="B47" s="21" t="s">
        <v>63</v>
      </c>
      <c r="C47" s="12">
        <v>99.68</v>
      </c>
      <c r="D47" s="13">
        <v>10000</v>
      </c>
      <c r="E47" s="9">
        <v>40</v>
      </c>
      <c r="F47" s="14">
        <f t="shared" si="0"/>
        <v>0.59484434418977972</v>
      </c>
      <c r="G47" s="80">
        <f>SUM(F47:F58)/11</f>
        <v>0.53059021814476515</v>
      </c>
      <c r="H47" s="20" t="s">
        <v>16</v>
      </c>
    </row>
    <row r="48" spans="1:8" ht="17.25" customHeight="1" x14ac:dyDescent="0.25">
      <c r="A48" s="19">
        <v>46</v>
      </c>
      <c r="B48" s="21" t="s">
        <v>51</v>
      </c>
      <c r="C48" s="12">
        <v>97.14</v>
      </c>
      <c r="D48" s="13">
        <v>10000</v>
      </c>
      <c r="E48" s="9">
        <v>40</v>
      </c>
      <c r="F48" s="14">
        <f t="shared" si="0"/>
        <v>0.57968679368574627</v>
      </c>
      <c r="G48" s="81"/>
      <c r="H48" s="20" t="s">
        <v>16</v>
      </c>
    </row>
    <row r="49" spans="1:8" ht="17.25" customHeight="1" x14ac:dyDescent="0.25">
      <c r="A49" s="19">
        <v>47</v>
      </c>
      <c r="B49" s="21" t="s">
        <v>71</v>
      </c>
      <c r="C49" s="12">
        <v>95.91</v>
      </c>
      <c r="D49" s="13">
        <v>10000</v>
      </c>
      <c r="E49" s="9">
        <v>40</v>
      </c>
      <c r="F49" s="14">
        <f t="shared" si="0"/>
        <v>0.57234672001647025</v>
      </c>
      <c r="G49" s="81"/>
      <c r="H49" s="20" t="s">
        <v>16</v>
      </c>
    </row>
    <row r="50" spans="1:8" ht="17.25" customHeight="1" x14ac:dyDescent="0.25">
      <c r="A50" s="19">
        <v>48</v>
      </c>
      <c r="B50" s="21" t="s">
        <v>55</v>
      </c>
      <c r="C50" s="12">
        <v>94.29</v>
      </c>
      <c r="D50" s="13">
        <v>10000</v>
      </c>
      <c r="E50" s="9">
        <v>40</v>
      </c>
      <c r="F50" s="14">
        <f t="shared" si="0"/>
        <v>0.56267930591547266</v>
      </c>
      <c r="G50" s="81"/>
      <c r="H50" s="20" t="s">
        <v>16</v>
      </c>
    </row>
    <row r="51" spans="1:8" ht="17.25" customHeight="1" x14ac:dyDescent="0.25">
      <c r="A51" s="19">
        <v>49</v>
      </c>
      <c r="B51" s="21" t="s">
        <v>44</v>
      </c>
      <c r="C51" s="12">
        <v>93.64</v>
      </c>
      <c r="D51" s="13">
        <v>10000</v>
      </c>
      <c r="E51" s="9">
        <v>40</v>
      </c>
      <c r="F51" s="14">
        <f t="shared" si="0"/>
        <v>0.55880040519593654</v>
      </c>
      <c r="G51" s="81"/>
      <c r="H51" s="20" t="s">
        <v>16</v>
      </c>
    </row>
    <row r="52" spans="1:8" ht="17.25" customHeight="1" x14ac:dyDescent="0.25">
      <c r="A52" s="19">
        <v>50</v>
      </c>
      <c r="B52" s="21" t="s">
        <v>39</v>
      </c>
      <c r="C52" s="12">
        <v>88.2</v>
      </c>
      <c r="D52" s="13">
        <v>10000</v>
      </c>
      <c r="E52" s="9">
        <v>40</v>
      </c>
      <c r="F52" s="14">
        <f t="shared" si="0"/>
        <v>0.52633698994320388</v>
      </c>
      <c r="G52" s="81"/>
      <c r="H52" s="20" t="s">
        <v>16</v>
      </c>
    </row>
    <row r="53" spans="1:8" ht="17.25" customHeight="1" x14ac:dyDescent="0.25">
      <c r="A53" s="19">
        <v>51</v>
      </c>
      <c r="B53" s="21" t="s">
        <v>36</v>
      </c>
      <c r="C53" s="12">
        <v>85.75</v>
      </c>
      <c r="D53" s="13">
        <v>10000</v>
      </c>
      <c r="E53" s="9">
        <v>40</v>
      </c>
      <c r="F53" s="14">
        <f t="shared" si="0"/>
        <v>0.51171651800033702</v>
      </c>
      <c r="G53" s="81"/>
      <c r="H53" s="20" t="s">
        <v>16</v>
      </c>
    </row>
    <row r="54" spans="1:8" ht="17.25" customHeight="1" x14ac:dyDescent="0.25">
      <c r="A54" s="19">
        <v>52</v>
      </c>
      <c r="B54" s="21" t="s">
        <v>60</v>
      </c>
      <c r="C54" s="12">
        <v>82.2</v>
      </c>
      <c r="D54" s="13">
        <v>10000</v>
      </c>
      <c r="E54" s="9">
        <v>40</v>
      </c>
      <c r="F54" s="14">
        <f t="shared" si="0"/>
        <v>0.49053175253210157</v>
      </c>
      <c r="G54" s="81"/>
      <c r="H54" s="20" t="s">
        <v>16</v>
      </c>
    </row>
    <row r="55" spans="1:8" ht="17.25" customHeight="1" x14ac:dyDescent="0.25">
      <c r="A55" s="19">
        <v>53</v>
      </c>
      <c r="B55" s="21" t="s">
        <v>38</v>
      </c>
      <c r="C55" s="12">
        <v>81.42</v>
      </c>
      <c r="D55" s="13">
        <v>10000</v>
      </c>
      <c r="E55" s="9">
        <v>40</v>
      </c>
      <c r="F55" s="14">
        <f t="shared" si="0"/>
        <v>0.48587707166865829</v>
      </c>
      <c r="G55" s="81"/>
      <c r="H55" s="20" t="s">
        <v>16</v>
      </c>
    </row>
    <row r="56" spans="1:8" ht="17.25" customHeight="1" x14ac:dyDescent="0.25">
      <c r="A56" s="19">
        <v>54</v>
      </c>
      <c r="B56" s="21" t="s">
        <v>64</v>
      </c>
      <c r="C56" s="12">
        <v>75</v>
      </c>
      <c r="D56" s="13">
        <v>10000</v>
      </c>
      <c r="E56" s="9">
        <v>40</v>
      </c>
      <c r="F56" s="14">
        <f t="shared" si="0"/>
        <v>0.4475654676387788</v>
      </c>
      <c r="G56" s="81"/>
      <c r="H56" s="20" t="s">
        <v>16</v>
      </c>
    </row>
    <row r="57" spans="1:8" ht="17.25" customHeight="1" x14ac:dyDescent="0.25">
      <c r="A57" s="19">
        <v>55</v>
      </c>
      <c r="B57" s="21" t="s">
        <v>67</v>
      </c>
      <c r="C57" s="12">
        <v>55.41</v>
      </c>
      <c r="D57" s="13">
        <v>10000</v>
      </c>
      <c r="E57" s="9">
        <v>40</v>
      </c>
      <c r="F57" s="14">
        <f t="shared" si="0"/>
        <v>0.33066136749152975</v>
      </c>
      <c r="G57" s="82"/>
      <c r="H57" s="20" t="s">
        <v>16</v>
      </c>
    </row>
    <row r="58" spans="1:8" ht="17.25" customHeight="1" x14ac:dyDescent="0.25">
      <c r="A58" s="19">
        <v>56</v>
      </c>
      <c r="B58" s="21" t="s">
        <v>58</v>
      </c>
      <c r="C58" s="12">
        <v>29.4</v>
      </c>
      <c r="D58" s="13">
        <v>10000</v>
      </c>
      <c r="E58" s="9">
        <v>40</v>
      </c>
      <c r="F58" s="14">
        <f t="shared" si="0"/>
        <v>0.17544566331440126</v>
      </c>
      <c r="G58" s="33">
        <f>F58/1</f>
        <v>0.17544566331440126</v>
      </c>
      <c r="H58" s="20" t="s">
        <v>87</v>
      </c>
    </row>
    <row r="59" spans="1:8" ht="27.6" customHeight="1" x14ac:dyDescent="0.25">
      <c r="A59" s="84" t="s">
        <v>0</v>
      </c>
      <c r="B59" s="85"/>
      <c r="C59" s="15">
        <f>SUM(C3:C58)</f>
        <v>6702.9300000000012</v>
      </c>
      <c r="D59" s="7"/>
      <c r="E59" s="7"/>
      <c r="F59" s="22">
        <f>SUM(F3:F58)</f>
        <v>40</v>
      </c>
      <c r="G59" s="16"/>
      <c r="H59" s="7"/>
    </row>
  </sheetData>
  <mergeCells count="5">
    <mergeCell ref="A1:H1"/>
    <mergeCell ref="A59:B59"/>
    <mergeCell ref="G47:G57"/>
    <mergeCell ref="G10:G46"/>
    <mergeCell ref="G3:G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31" zoomScaleNormal="100" workbookViewId="0">
      <selection activeCell="E8" sqref="E8"/>
    </sheetView>
  </sheetViews>
  <sheetFormatPr defaultRowHeight="13.2" x14ac:dyDescent="0.25"/>
  <cols>
    <col min="1" max="1" width="7.44140625" customWidth="1"/>
    <col min="2" max="2" width="46" customWidth="1"/>
    <col min="3" max="3" width="41.21875" customWidth="1"/>
    <col min="4" max="4" width="9.44140625" customWidth="1"/>
    <col min="5" max="5" width="32" customWidth="1"/>
  </cols>
  <sheetData>
    <row r="1" spans="1:4" ht="34.5" customHeight="1" x14ac:dyDescent="0.25">
      <c r="A1" s="87" t="s">
        <v>6</v>
      </c>
      <c r="B1" s="88"/>
      <c r="C1" s="88"/>
      <c r="D1" s="6"/>
    </row>
    <row r="2" spans="1:4" ht="67.5" customHeight="1" x14ac:dyDescent="0.25">
      <c r="A2" s="86" t="s">
        <v>86</v>
      </c>
      <c r="B2" s="86"/>
      <c r="C2" s="86"/>
      <c r="D2" s="5"/>
    </row>
    <row r="3" spans="1:4" ht="26.4" customHeight="1" x14ac:dyDescent="0.25">
      <c r="A3" s="1" t="s">
        <v>1</v>
      </c>
      <c r="B3" s="1" t="s">
        <v>7</v>
      </c>
      <c r="C3" s="1" t="s">
        <v>8</v>
      </c>
    </row>
    <row r="4" spans="1:4" ht="19.5" customHeight="1" x14ac:dyDescent="0.25">
      <c r="A4" s="9">
        <v>1</v>
      </c>
      <c r="B4" s="17" t="s">
        <v>67</v>
      </c>
      <c r="C4" s="10" t="s">
        <v>83</v>
      </c>
    </row>
    <row r="5" spans="1:4" ht="19.5" customHeight="1" x14ac:dyDescent="0.25">
      <c r="A5" s="9">
        <v>2</v>
      </c>
      <c r="B5" s="17" t="s">
        <v>58</v>
      </c>
      <c r="C5" s="10" t="s">
        <v>84</v>
      </c>
    </row>
    <row r="6" spans="1:4" ht="19.5" customHeight="1" x14ac:dyDescent="0.25">
      <c r="A6" s="9">
        <v>3</v>
      </c>
      <c r="B6" s="17" t="s">
        <v>36</v>
      </c>
      <c r="C6" s="10" t="s">
        <v>84</v>
      </c>
    </row>
    <row r="7" spans="1:4" ht="19.5" customHeight="1" x14ac:dyDescent="0.25">
      <c r="A7" s="9">
        <v>4</v>
      </c>
      <c r="B7" s="17" t="s">
        <v>21</v>
      </c>
      <c r="C7" s="10" t="s">
        <v>85</v>
      </c>
    </row>
    <row r="8" spans="1:4" ht="19.5" customHeight="1" x14ac:dyDescent="0.25">
      <c r="A8" s="9">
        <v>5</v>
      </c>
      <c r="B8" s="17" t="s">
        <v>22</v>
      </c>
      <c r="C8" s="10" t="s">
        <v>85</v>
      </c>
    </row>
    <row r="9" spans="1:4" ht="19.5" customHeight="1" x14ac:dyDescent="0.25">
      <c r="A9" s="9">
        <v>6</v>
      </c>
      <c r="B9" s="17" t="s">
        <v>23</v>
      </c>
      <c r="C9" s="10" t="s">
        <v>85</v>
      </c>
    </row>
    <row r="10" spans="1:4" ht="19.5" customHeight="1" x14ac:dyDescent="0.25">
      <c r="A10" s="9">
        <v>7</v>
      </c>
      <c r="B10" s="17" t="s">
        <v>24</v>
      </c>
      <c r="C10" s="10" t="s">
        <v>85</v>
      </c>
    </row>
    <row r="11" spans="1:4" ht="19.5" customHeight="1" x14ac:dyDescent="0.25">
      <c r="A11" s="9">
        <v>8</v>
      </c>
      <c r="B11" s="17" t="s">
        <v>25</v>
      </c>
      <c r="C11" s="10" t="s">
        <v>85</v>
      </c>
    </row>
    <row r="12" spans="1:4" ht="19.5" customHeight="1" x14ac:dyDescent="0.25">
      <c r="A12" s="9">
        <v>9</v>
      </c>
      <c r="B12" s="17" t="s">
        <v>26</v>
      </c>
      <c r="C12" s="10" t="s">
        <v>85</v>
      </c>
    </row>
    <row r="13" spans="1:4" ht="19.5" customHeight="1" x14ac:dyDescent="0.25">
      <c r="A13" s="9">
        <v>10</v>
      </c>
      <c r="B13" s="17" t="s">
        <v>27</v>
      </c>
      <c r="C13" s="10" t="s">
        <v>85</v>
      </c>
    </row>
    <row r="14" spans="1:4" ht="19.5" customHeight="1" x14ac:dyDescent="0.25">
      <c r="A14" s="9">
        <v>11</v>
      </c>
      <c r="B14" s="17" t="s">
        <v>28</v>
      </c>
      <c r="C14" s="10" t="s">
        <v>85</v>
      </c>
    </row>
    <row r="15" spans="1:4" ht="19.5" customHeight="1" x14ac:dyDescent="0.25">
      <c r="A15" s="9">
        <v>12</v>
      </c>
      <c r="B15" s="17" t="s">
        <v>29</v>
      </c>
      <c r="C15" s="10" t="s">
        <v>85</v>
      </c>
    </row>
    <row r="16" spans="1:4" ht="19.5" customHeight="1" x14ac:dyDescent="0.25">
      <c r="A16" s="9">
        <v>13</v>
      </c>
      <c r="B16" s="17" t="s">
        <v>30</v>
      </c>
      <c r="C16" s="10" t="s">
        <v>85</v>
      </c>
    </row>
    <row r="17" spans="1:3" ht="19.5" customHeight="1" x14ac:dyDescent="0.25">
      <c r="A17" s="9">
        <v>14</v>
      </c>
      <c r="B17" s="17" t="s">
        <v>31</v>
      </c>
      <c r="C17" s="10" t="s">
        <v>85</v>
      </c>
    </row>
    <row r="18" spans="1:3" ht="19.5" customHeight="1" x14ac:dyDescent="0.25">
      <c r="A18" s="9">
        <v>15</v>
      </c>
      <c r="B18" s="17" t="s">
        <v>32</v>
      </c>
      <c r="C18" s="10" t="s">
        <v>85</v>
      </c>
    </row>
    <row r="19" spans="1:3" ht="19.5" customHeight="1" x14ac:dyDescent="0.25">
      <c r="A19" s="9">
        <v>16</v>
      </c>
      <c r="B19" s="17" t="s">
        <v>33</v>
      </c>
      <c r="C19" s="10" t="s">
        <v>85</v>
      </c>
    </row>
    <row r="20" spans="1:3" ht="19.5" customHeight="1" x14ac:dyDescent="0.25">
      <c r="A20" s="9">
        <v>17</v>
      </c>
      <c r="B20" s="17" t="s">
        <v>34</v>
      </c>
      <c r="C20" s="10" t="s">
        <v>85</v>
      </c>
    </row>
    <row r="21" spans="1:3" ht="19.5" customHeight="1" x14ac:dyDescent="0.25">
      <c r="A21" s="9">
        <v>18</v>
      </c>
      <c r="B21" s="17" t="s">
        <v>35</v>
      </c>
      <c r="C21" s="10" t="s">
        <v>85</v>
      </c>
    </row>
    <row r="22" spans="1:3" ht="19.5" customHeight="1" x14ac:dyDescent="0.25">
      <c r="A22" s="9">
        <v>19</v>
      </c>
      <c r="B22" s="17" t="s">
        <v>37</v>
      </c>
      <c r="C22" s="10" t="s">
        <v>85</v>
      </c>
    </row>
    <row r="23" spans="1:3" ht="19.5" customHeight="1" x14ac:dyDescent="0.25">
      <c r="A23" s="9">
        <v>20</v>
      </c>
      <c r="B23" s="17" t="s">
        <v>38</v>
      </c>
      <c r="C23" s="10" t="s">
        <v>85</v>
      </c>
    </row>
    <row r="24" spans="1:3" ht="19.5" customHeight="1" x14ac:dyDescent="0.25">
      <c r="A24" s="9">
        <v>21</v>
      </c>
      <c r="B24" s="17" t="s">
        <v>39</v>
      </c>
      <c r="C24" s="10" t="s">
        <v>85</v>
      </c>
    </row>
    <row r="25" spans="1:3" ht="19.5" customHeight="1" x14ac:dyDescent="0.25">
      <c r="A25" s="9">
        <v>22</v>
      </c>
      <c r="B25" s="17" t="s">
        <v>40</v>
      </c>
      <c r="C25" s="10" t="s">
        <v>85</v>
      </c>
    </row>
    <row r="26" spans="1:3" ht="19.5" customHeight="1" x14ac:dyDescent="0.25">
      <c r="A26" s="9">
        <v>23</v>
      </c>
      <c r="B26" s="17" t="s">
        <v>41</v>
      </c>
      <c r="C26" s="10" t="s">
        <v>85</v>
      </c>
    </row>
    <row r="27" spans="1:3" ht="19.5" customHeight="1" x14ac:dyDescent="0.25">
      <c r="A27" s="9">
        <v>24</v>
      </c>
      <c r="B27" s="17" t="s">
        <v>42</v>
      </c>
      <c r="C27" s="10" t="s">
        <v>85</v>
      </c>
    </row>
    <row r="28" spans="1:3" ht="19.5" customHeight="1" x14ac:dyDescent="0.25">
      <c r="A28" s="9">
        <v>25</v>
      </c>
      <c r="B28" s="17" t="s">
        <v>43</v>
      </c>
      <c r="C28" s="10" t="s">
        <v>85</v>
      </c>
    </row>
    <row r="29" spans="1:3" ht="19.5" customHeight="1" x14ac:dyDescent="0.25">
      <c r="A29" s="9">
        <v>26</v>
      </c>
      <c r="B29" s="17" t="s">
        <v>44</v>
      </c>
      <c r="C29" s="10" t="s">
        <v>85</v>
      </c>
    </row>
    <row r="30" spans="1:3" ht="19.5" customHeight="1" x14ac:dyDescent="0.25">
      <c r="A30" s="9">
        <v>27</v>
      </c>
      <c r="B30" s="17" t="s">
        <v>45</v>
      </c>
      <c r="C30" s="10" t="s">
        <v>85</v>
      </c>
    </row>
    <row r="31" spans="1:3" ht="19.5" customHeight="1" x14ac:dyDescent="0.25">
      <c r="A31" s="9">
        <v>28</v>
      </c>
      <c r="B31" s="17" t="s">
        <v>46</v>
      </c>
      <c r="C31" s="10" t="s">
        <v>85</v>
      </c>
    </row>
    <row r="32" spans="1:3" ht="19.5" customHeight="1" x14ac:dyDescent="0.25">
      <c r="A32" s="9">
        <v>29</v>
      </c>
      <c r="B32" s="17" t="s">
        <v>47</v>
      </c>
      <c r="C32" s="10" t="s">
        <v>85</v>
      </c>
    </row>
    <row r="33" spans="1:3" ht="19.5" customHeight="1" x14ac:dyDescent="0.25">
      <c r="A33" s="9">
        <v>30</v>
      </c>
      <c r="B33" s="17" t="s">
        <v>48</v>
      </c>
      <c r="C33" s="10" t="s">
        <v>85</v>
      </c>
    </row>
    <row r="34" spans="1:3" ht="19.5" customHeight="1" x14ac:dyDescent="0.25">
      <c r="A34" s="9">
        <v>31</v>
      </c>
      <c r="B34" s="17" t="s">
        <v>49</v>
      </c>
      <c r="C34" s="10" t="s">
        <v>85</v>
      </c>
    </row>
    <row r="35" spans="1:3" ht="19.5" customHeight="1" x14ac:dyDescent="0.25">
      <c r="A35" s="9">
        <v>32</v>
      </c>
      <c r="B35" s="17" t="s">
        <v>50</v>
      </c>
      <c r="C35" s="10" t="s">
        <v>85</v>
      </c>
    </row>
    <row r="36" spans="1:3" ht="19.5" customHeight="1" x14ac:dyDescent="0.25">
      <c r="A36" s="9">
        <v>33</v>
      </c>
      <c r="B36" s="17" t="s">
        <v>51</v>
      </c>
      <c r="C36" s="10" t="s">
        <v>85</v>
      </c>
    </row>
    <row r="37" spans="1:3" ht="19.5" customHeight="1" x14ac:dyDescent="0.25">
      <c r="A37" s="9">
        <v>34</v>
      </c>
      <c r="B37" s="17" t="s">
        <v>52</v>
      </c>
      <c r="C37" s="10" t="s">
        <v>85</v>
      </c>
    </row>
    <row r="38" spans="1:3" ht="19.5" customHeight="1" x14ac:dyDescent="0.25">
      <c r="A38" s="11">
        <v>35</v>
      </c>
      <c r="B38" s="17" t="s">
        <v>53</v>
      </c>
      <c r="C38" s="10" t="s">
        <v>85</v>
      </c>
    </row>
    <row r="39" spans="1:3" ht="19.5" customHeight="1" x14ac:dyDescent="0.25">
      <c r="A39" s="9">
        <v>36</v>
      </c>
      <c r="B39" s="17" t="s">
        <v>54</v>
      </c>
      <c r="C39" s="10" t="s">
        <v>85</v>
      </c>
    </row>
    <row r="40" spans="1:3" ht="19.5" customHeight="1" x14ac:dyDescent="0.25">
      <c r="A40" s="9">
        <v>37</v>
      </c>
      <c r="B40" s="17" t="s">
        <v>55</v>
      </c>
      <c r="C40" s="10" t="s">
        <v>85</v>
      </c>
    </row>
    <row r="41" spans="1:3" ht="19.5" customHeight="1" x14ac:dyDescent="0.25">
      <c r="A41" s="9">
        <v>38</v>
      </c>
      <c r="B41" s="17" t="s">
        <v>56</v>
      </c>
      <c r="C41" s="10" t="s">
        <v>85</v>
      </c>
    </row>
    <row r="42" spans="1:3" ht="18" x14ac:dyDescent="0.25">
      <c r="A42" s="9">
        <v>39</v>
      </c>
      <c r="B42" s="17" t="s">
        <v>57</v>
      </c>
      <c r="C42" s="10" t="s">
        <v>85</v>
      </c>
    </row>
    <row r="43" spans="1:3" ht="18" x14ac:dyDescent="0.25">
      <c r="A43" s="9">
        <v>40</v>
      </c>
      <c r="B43" s="17" t="s">
        <v>59</v>
      </c>
      <c r="C43" s="10" t="s">
        <v>85</v>
      </c>
    </row>
    <row r="44" spans="1:3" ht="18" x14ac:dyDescent="0.25">
      <c r="A44" s="9">
        <v>41</v>
      </c>
      <c r="B44" s="17" t="s">
        <v>60</v>
      </c>
      <c r="C44" s="10" t="s">
        <v>85</v>
      </c>
    </row>
    <row r="45" spans="1:3" ht="18" x14ac:dyDescent="0.25">
      <c r="A45" s="9">
        <v>42</v>
      </c>
      <c r="B45" s="17" t="s">
        <v>61</v>
      </c>
      <c r="C45" s="10" t="s">
        <v>85</v>
      </c>
    </row>
    <row r="46" spans="1:3" ht="18" x14ac:dyDescent="0.25">
      <c r="A46" s="9">
        <v>43</v>
      </c>
      <c r="B46" s="17" t="s">
        <v>62</v>
      </c>
      <c r="C46" s="10" t="s">
        <v>85</v>
      </c>
    </row>
    <row r="47" spans="1:3" ht="18" x14ac:dyDescent="0.25">
      <c r="A47" s="9">
        <v>44</v>
      </c>
      <c r="B47" s="17" t="s">
        <v>63</v>
      </c>
      <c r="C47" s="10" t="s">
        <v>85</v>
      </c>
    </row>
    <row r="48" spans="1:3" ht="18" x14ac:dyDescent="0.25">
      <c r="A48" s="9">
        <v>45</v>
      </c>
      <c r="B48" s="17" t="s">
        <v>64</v>
      </c>
      <c r="C48" s="10" t="s">
        <v>85</v>
      </c>
    </row>
    <row r="49" spans="1:3" ht="18" x14ac:dyDescent="0.25">
      <c r="A49" s="9">
        <v>46</v>
      </c>
      <c r="B49" s="17" t="s">
        <v>65</v>
      </c>
      <c r="C49" s="10" t="s">
        <v>85</v>
      </c>
    </row>
    <row r="50" spans="1:3" ht="18" x14ac:dyDescent="0.25">
      <c r="A50" s="9">
        <v>47</v>
      </c>
      <c r="B50" s="17" t="s">
        <v>66</v>
      </c>
      <c r="C50" s="10" t="s">
        <v>85</v>
      </c>
    </row>
    <row r="51" spans="1:3" ht="18" x14ac:dyDescent="0.25">
      <c r="A51" s="9">
        <v>48</v>
      </c>
      <c r="B51" s="17" t="s">
        <v>68</v>
      </c>
      <c r="C51" s="10" t="s">
        <v>85</v>
      </c>
    </row>
    <row r="52" spans="1:3" ht="18" x14ac:dyDescent="0.25">
      <c r="A52" s="9">
        <v>49</v>
      </c>
      <c r="B52" s="17" t="s">
        <v>69</v>
      </c>
      <c r="C52" s="10" t="s">
        <v>85</v>
      </c>
    </row>
    <row r="53" spans="1:3" ht="18" x14ac:dyDescent="0.25">
      <c r="A53" s="9">
        <v>50</v>
      </c>
      <c r="B53" s="17" t="s">
        <v>70</v>
      </c>
      <c r="C53" s="10" t="s">
        <v>85</v>
      </c>
    </row>
    <row r="54" spans="1:3" ht="18" x14ac:dyDescent="0.25">
      <c r="A54" s="9">
        <v>51</v>
      </c>
      <c r="B54" s="17" t="s">
        <v>71</v>
      </c>
      <c r="C54" s="10" t="s">
        <v>85</v>
      </c>
    </row>
    <row r="55" spans="1:3" ht="18" x14ac:dyDescent="0.25">
      <c r="A55" s="9">
        <v>52</v>
      </c>
      <c r="B55" s="17" t="s">
        <v>72</v>
      </c>
      <c r="C55" s="10" t="s">
        <v>85</v>
      </c>
    </row>
    <row r="56" spans="1:3" ht="18" x14ac:dyDescent="0.25">
      <c r="A56" s="9">
        <v>53</v>
      </c>
      <c r="B56" s="17" t="s">
        <v>73</v>
      </c>
      <c r="C56" s="10" t="s">
        <v>85</v>
      </c>
    </row>
    <row r="57" spans="1:3" ht="18" x14ac:dyDescent="0.25">
      <c r="A57" s="9">
        <v>54</v>
      </c>
      <c r="B57" s="17" t="s">
        <v>74</v>
      </c>
      <c r="C57" s="10" t="s">
        <v>85</v>
      </c>
    </row>
    <row r="58" spans="1:3" ht="18" x14ac:dyDescent="0.25">
      <c r="A58" s="9">
        <v>55</v>
      </c>
      <c r="B58" s="17" t="s">
        <v>75</v>
      </c>
      <c r="C58" s="10" t="s">
        <v>85</v>
      </c>
    </row>
    <row r="59" spans="1:3" ht="18" x14ac:dyDescent="0.25">
      <c r="A59" s="9">
        <v>56</v>
      </c>
      <c r="B59" s="17" t="s">
        <v>76</v>
      </c>
      <c r="C59" s="10" t="s">
        <v>85</v>
      </c>
    </row>
  </sheetData>
  <mergeCells count="2">
    <mergeCell ref="A2:C2"/>
    <mergeCell ref="A1:C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31" workbookViewId="0">
      <selection activeCell="C23" sqref="C23"/>
    </sheetView>
  </sheetViews>
  <sheetFormatPr defaultRowHeight="13.2" x14ac:dyDescent="0.25"/>
  <cols>
    <col min="1" max="1" width="9.109375" customWidth="1"/>
    <col min="2" max="2" width="49.33203125" customWidth="1"/>
    <col min="3" max="3" width="27.109375" customWidth="1"/>
    <col min="4" max="4" width="23.44140625" customWidth="1"/>
    <col min="5" max="5" width="21.109375" customWidth="1"/>
    <col min="6" max="6" width="12.77734375" customWidth="1"/>
    <col min="7" max="7" width="23.6640625" customWidth="1"/>
    <col min="8" max="8" width="20.44140625" customWidth="1"/>
    <col min="9" max="9" width="19.6640625" customWidth="1"/>
    <col min="10" max="10" width="20.109375" customWidth="1"/>
  </cols>
  <sheetData>
    <row r="1" spans="1:5" ht="37.5" customHeight="1" x14ac:dyDescent="0.25">
      <c r="A1" s="83" t="s">
        <v>81</v>
      </c>
      <c r="B1" s="83"/>
      <c r="C1" s="83"/>
      <c r="D1" s="83"/>
      <c r="E1" s="83"/>
    </row>
    <row r="2" spans="1:5" ht="33.6" customHeight="1" x14ac:dyDescent="0.25">
      <c r="A2" s="23" t="s">
        <v>1</v>
      </c>
      <c r="B2" s="23" t="s">
        <v>3</v>
      </c>
      <c r="C2" s="23" t="s">
        <v>4</v>
      </c>
      <c r="D2" s="23" t="s">
        <v>2</v>
      </c>
      <c r="E2" s="23" t="s">
        <v>5</v>
      </c>
    </row>
    <row r="3" spans="1:5" ht="30" customHeight="1" x14ac:dyDescent="0.3">
      <c r="A3" s="25">
        <v>1</v>
      </c>
      <c r="B3" s="30" t="s">
        <v>88</v>
      </c>
      <c r="C3" s="24" t="s">
        <v>91</v>
      </c>
      <c r="D3" s="25" t="s">
        <v>89</v>
      </c>
      <c r="E3" s="26" t="s">
        <v>90</v>
      </c>
    </row>
    <row r="4" spans="1:5" ht="33.6" x14ac:dyDescent="0.3">
      <c r="A4" s="25">
        <v>2</v>
      </c>
      <c r="B4" s="31" t="s">
        <v>92</v>
      </c>
      <c r="C4" s="24" t="s">
        <v>42</v>
      </c>
      <c r="D4" s="25" t="s">
        <v>89</v>
      </c>
      <c r="E4" s="27" t="s">
        <v>90</v>
      </c>
    </row>
    <row r="5" spans="1:5" ht="30" customHeight="1" x14ac:dyDescent="0.25">
      <c r="A5" s="25">
        <v>3</v>
      </c>
      <c r="B5" s="30" t="s">
        <v>93</v>
      </c>
      <c r="C5" s="24" t="s">
        <v>94</v>
      </c>
      <c r="D5" s="25" t="s">
        <v>89</v>
      </c>
      <c r="E5" s="24" t="s">
        <v>90</v>
      </c>
    </row>
    <row r="6" spans="1:5" ht="30" customHeight="1" x14ac:dyDescent="0.25">
      <c r="A6" s="25">
        <v>4</v>
      </c>
      <c r="B6" s="30" t="s">
        <v>95</v>
      </c>
      <c r="C6" s="29" t="s">
        <v>96</v>
      </c>
      <c r="D6" s="25" t="s">
        <v>97</v>
      </c>
      <c r="E6" s="24" t="s">
        <v>90</v>
      </c>
    </row>
    <row r="7" spans="1:5" ht="30" customHeight="1" x14ac:dyDescent="0.25">
      <c r="A7" s="25">
        <v>5</v>
      </c>
      <c r="B7" s="30" t="s">
        <v>98</v>
      </c>
      <c r="C7" s="29" t="s">
        <v>99</v>
      </c>
      <c r="D7" s="25" t="s">
        <v>97</v>
      </c>
      <c r="E7" s="24" t="s">
        <v>90</v>
      </c>
    </row>
    <row r="8" spans="1:5" ht="30" customHeight="1" x14ac:dyDescent="0.25">
      <c r="A8" s="25">
        <v>6</v>
      </c>
      <c r="B8" s="30" t="s">
        <v>100</v>
      </c>
      <c r="C8" s="29" t="s">
        <v>101</v>
      </c>
      <c r="D8" s="25" t="s">
        <v>97</v>
      </c>
      <c r="E8" s="24" t="s">
        <v>90</v>
      </c>
    </row>
    <row r="9" spans="1:5" ht="30" customHeight="1" x14ac:dyDescent="0.25">
      <c r="A9" s="25">
        <v>7</v>
      </c>
      <c r="B9" s="30" t="s">
        <v>102</v>
      </c>
      <c r="C9" s="29" t="s">
        <v>99</v>
      </c>
      <c r="D9" s="25" t="s">
        <v>97</v>
      </c>
      <c r="E9" s="24" t="s">
        <v>90</v>
      </c>
    </row>
    <row r="10" spans="1:5" ht="30" customHeight="1" x14ac:dyDescent="0.25">
      <c r="A10" s="25">
        <v>8</v>
      </c>
      <c r="B10" s="30" t="s">
        <v>103</v>
      </c>
      <c r="C10" s="29" t="s">
        <v>99</v>
      </c>
      <c r="D10" s="25" t="s">
        <v>97</v>
      </c>
      <c r="E10" s="24" t="s">
        <v>90</v>
      </c>
    </row>
    <row r="11" spans="1:5" ht="30" customHeight="1" x14ac:dyDescent="0.25">
      <c r="A11" s="25">
        <v>9</v>
      </c>
      <c r="B11" s="30" t="s">
        <v>104</v>
      </c>
      <c r="C11" s="29" t="s">
        <v>99</v>
      </c>
      <c r="D11" s="25" t="s">
        <v>97</v>
      </c>
      <c r="E11" s="24" t="s">
        <v>90</v>
      </c>
    </row>
    <row r="12" spans="1:5" ht="30" customHeight="1" x14ac:dyDescent="0.25">
      <c r="A12" s="25">
        <v>10</v>
      </c>
      <c r="B12" s="30" t="s">
        <v>105</v>
      </c>
      <c r="C12" s="29" t="s">
        <v>106</v>
      </c>
      <c r="D12" s="25" t="s">
        <v>97</v>
      </c>
      <c r="E12" s="24" t="s">
        <v>107</v>
      </c>
    </row>
    <row r="13" spans="1:5" ht="33.6" x14ac:dyDescent="0.25">
      <c r="A13" s="25">
        <v>11</v>
      </c>
      <c r="B13" s="31" t="s">
        <v>108</v>
      </c>
      <c r="C13" s="29" t="s">
        <v>109</v>
      </c>
      <c r="D13" s="25" t="s">
        <v>97</v>
      </c>
      <c r="E13" s="24" t="s">
        <v>90</v>
      </c>
    </row>
    <row r="14" spans="1:5" ht="33.6" x14ac:dyDescent="0.25">
      <c r="A14" s="25">
        <v>12</v>
      </c>
      <c r="B14" s="31" t="s">
        <v>110</v>
      </c>
      <c r="C14" s="24" t="s">
        <v>111</v>
      </c>
      <c r="D14" s="25" t="s">
        <v>97</v>
      </c>
      <c r="E14" s="24" t="s">
        <v>90</v>
      </c>
    </row>
    <row r="15" spans="1:5" ht="30" customHeight="1" x14ac:dyDescent="0.25">
      <c r="A15" s="25">
        <v>13</v>
      </c>
      <c r="B15" s="30" t="s">
        <v>112</v>
      </c>
      <c r="C15" s="29" t="s">
        <v>113</v>
      </c>
      <c r="D15" s="25" t="s">
        <v>97</v>
      </c>
      <c r="E15" s="24" t="s">
        <v>90</v>
      </c>
    </row>
    <row r="16" spans="1:5" ht="30" customHeight="1" x14ac:dyDescent="0.25">
      <c r="A16" s="25">
        <v>14</v>
      </c>
      <c r="B16" s="30" t="s">
        <v>114</v>
      </c>
      <c r="C16" s="29" t="s">
        <v>115</v>
      </c>
      <c r="D16" s="25" t="s">
        <v>97</v>
      </c>
      <c r="E16" s="24" t="s">
        <v>116</v>
      </c>
    </row>
    <row r="17" spans="1:6" ht="30" customHeight="1" x14ac:dyDescent="0.25">
      <c r="A17" s="25">
        <v>15</v>
      </c>
      <c r="B17" s="30" t="s">
        <v>117</v>
      </c>
      <c r="C17" s="24" t="s">
        <v>118</v>
      </c>
      <c r="D17" s="25" t="s">
        <v>97</v>
      </c>
      <c r="E17" s="24" t="s">
        <v>90</v>
      </c>
    </row>
    <row r="18" spans="1:6" ht="46.8" x14ac:dyDescent="0.25">
      <c r="A18" s="25">
        <v>16</v>
      </c>
      <c r="B18" s="30" t="s">
        <v>119</v>
      </c>
      <c r="C18" s="29" t="s">
        <v>120</v>
      </c>
      <c r="D18" s="25" t="s">
        <v>97</v>
      </c>
      <c r="E18" s="24" t="s">
        <v>90</v>
      </c>
    </row>
    <row r="19" spans="1:6" ht="46.8" x14ac:dyDescent="0.25">
      <c r="A19" s="25">
        <v>17</v>
      </c>
      <c r="B19" s="30" t="s">
        <v>121</v>
      </c>
      <c r="C19" s="29" t="s">
        <v>122</v>
      </c>
      <c r="D19" s="25" t="s">
        <v>97</v>
      </c>
      <c r="E19" s="24" t="s">
        <v>116</v>
      </c>
    </row>
    <row r="20" spans="1:6" ht="46.8" x14ac:dyDescent="0.25">
      <c r="A20" s="25">
        <v>18</v>
      </c>
      <c r="B20" s="30" t="s">
        <v>123</v>
      </c>
      <c r="C20" s="29" t="s">
        <v>124</v>
      </c>
      <c r="D20" s="25" t="s">
        <v>97</v>
      </c>
      <c r="E20" s="24" t="s">
        <v>116</v>
      </c>
    </row>
    <row r="21" spans="1:6" ht="46.8" x14ac:dyDescent="0.25">
      <c r="A21" s="25">
        <v>19</v>
      </c>
      <c r="B21" s="32" t="s">
        <v>125</v>
      </c>
      <c r="C21" s="25" t="s">
        <v>126</v>
      </c>
      <c r="D21" s="25" t="s">
        <v>97</v>
      </c>
      <c r="E21" s="24" t="s">
        <v>90</v>
      </c>
    </row>
    <row r="22" spans="1:6" ht="30" customHeight="1" x14ac:dyDescent="0.25">
      <c r="A22" s="25">
        <v>20</v>
      </c>
      <c r="B22" s="30" t="s">
        <v>127</v>
      </c>
      <c r="C22" s="24" t="s">
        <v>128</v>
      </c>
      <c r="D22" s="25" t="s">
        <v>97</v>
      </c>
      <c r="E22" s="24" t="s">
        <v>116</v>
      </c>
    </row>
    <row r="23" spans="1:6" ht="30" customHeight="1" x14ac:dyDescent="0.25">
      <c r="A23" s="25">
        <v>21</v>
      </c>
      <c r="B23" s="30" t="s">
        <v>129</v>
      </c>
      <c r="C23" s="24" t="s">
        <v>130</v>
      </c>
      <c r="D23" s="25" t="s">
        <v>97</v>
      </c>
      <c r="E23" s="24" t="s">
        <v>116</v>
      </c>
    </row>
    <row r="24" spans="1:6" ht="46.8" x14ac:dyDescent="0.25">
      <c r="A24" s="25">
        <v>22</v>
      </c>
      <c r="B24" s="30" t="s">
        <v>131</v>
      </c>
      <c r="C24" s="29" t="s">
        <v>132</v>
      </c>
      <c r="D24" s="25" t="s">
        <v>97</v>
      </c>
      <c r="E24" s="29" t="s">
        <v>133</v>
      </c>
    </row>
    <row r="25" spans="1:6" ht="62.4" x14ac:dyDescent="0.25">
      <c r="A25" s="25">
        <v>23</v>
      </c>
      <c r="B25" s="30" t="s">
        <v>134</v>
      </c>
      <c r="C25" s="25" t="s">
        <v>135</v>
      </c>
      <c r="D25" s="25" t="s">
        <v>97</v>
      </c>
      <c r="E25" s="24" t="s">
        <v>90</v>
      </c>
    </row>
    <row r="26" spans="1:6" ht="46.8" x14ac:dyDescent="0.25">
      <c r="A26" s="25">
        <v>24</v>
      </c>
      <c r="B26" s="30" t="s">
        <v>136</v>
      </c>
      <c r="C26" s="29" t="s">
        <v>137</v>
      </c>
      <c r="D26" s="25" t="s">
        <v>97</v>
      </c>
      <c r="E26" s="24" t="s">
        <v>90</v>
      </c>
      <c r="F26" s="28"/>
    </row>
    <row r="27" spans="1:6" ht="46.8" x14ac:dyDescent="0.25">
      <c r="A27" s="25">
        <v>25</v>
      </c>
      <c r="B27" s="30" t="s">
        <v>138</v>
      </c>
      <c r="C27" s="29" t="s">
        <v>139</v>
      </c>
      <c r="D27" s="25" t="s">
        <v>97</v>
      </c>
      <c r="E27" s="24" t="s">
        <v>90</v>
      </c>
    </row>
    <row r="28" spans="1:6" ht="46.8" x14ac:dyDescent="0.25">
      <c r="A28" s="25">
        <v>26</v>
      </c>
      <c r="B28" s="30" t="s">
        <v>140</v>
      </c>
      <c r="C28" s="29" t="s">
        <v>139</v>
      </c>
      <c r="D28" s="25" t="s">
        <v>97</v>
      </c>
      <c r="E28" s="24" t="s">
        <v>90</v>
      </c>
    </row>
    <row r="29" spans="1:6" ht="46.8" x14ac:dyDescent="0.25">
      <c r="A29" s="25">
        <v>27</v>
      </c>
      <c r="B29" s="30" t="s">
        <v>141</v>
      </c>
      <c r="C29" s="29" t="s">
        <v>142</v>
      </c>
      <c r="D29" s="25" t="s">
        <v>97</v>
      </c>
      <c r="E29" s="24" t="s">
        <v>90</v>
      </c>
    </row>
    <row r="30" spans="1:6" ht="46.8" x14ac:dyDescent="0.25">
      <c r="A30" s="25">
        <v>28</v>
      </c>
      <c r="B30" s="30" t="s">
        <v>143</v>
      </c>
      <c r="C30" s="29" t="s">
        <v>144</v>
      </c>
      <c r="D30" s="25" t="s">
        <v>97</v>
      </c>
      <c r="E30" s="24" t="s">
        <v>90</v>
      </c>
    </row>
    <row r="31" spans="1:6" ht="46.8" x14ac:dyDescent="0.25">
      <c r="A31" s="25">
        <v>29</v>
      </c>
      <c r="B31" s="30" t="s">
        <v>145</v>
      </c>
      <c r="C31" s="29" t="s">
        <v>146</v>
      </c>
      <c r="D31" s="25" t="s">
        <v>97</v>
      </c>
      <c r="E31" s="24" t="s">
        <v>90</v>
      </c>
    </row>
  </sheetData>
  <mergeCells count="1">
    <mergeCell ref="A1:E1"/>
  </mergeCells>
  <pageMargins left="0.7" right="0.7" top="0.75" bottom="0.75" header="0.3" footer="0.3"/>
  <pageSetup paperSize="9" scale="75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6"/>
  <sheetViews>
    <sheetView tabSelected="1" topLeftCell="A45" zoomScaleNormal="100" workbookViewId="0">
      <selection activeCell="E15" sqref="E15"/>
    </sheetView>
  </sheetViews>
  <sheetFormatPr defaultRowHeight="13.2" x14ac:dyDescent="0.25"/>
  <cols>
    <col min="1" max="1" width="3.88671875" customWidth="1"/>
    <col min="2" max="2" width="21.33203125" customWidth="1"/>
    <col min="4" max="4" width="10.5546875" customWidth="1"/>
    <col min="5" max="5" width="8.88671875" style="60"/>
    <col min="10" max="10" width="7.6640625" customWidth="1"/>
    <col min="11" max="11" width="13" customWidth="1"/>
    <col min="14" max="14" width="14.5546875" customWidth="1"/>
  </cols>
  <sheetData>
    <row r="2" spans="1:11" ht="39" customHeight="1" x14ac:dyDescent="0.25">
      <c r="A2" s="87" t="s">
        <v>147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3" customHeight="1" x14ac:dyDescent="0.25">
      <c r="A3" s="36"/>
      <c r="B3" s="36"/>
      <c r="C3" s="36"/>
      <c r="D3" s="36"/>
      <c r="E3" s="90"/>
      <c r="F3" s="36"/>
      <c r="G3" s="36"/>
      <c r="H3" s="36"/>
      <c r="I3" s="37"/>
      <c r="J3" s="36"/>
      <c r="K3" s="36"/>
    </row>
    <row r="4" spans="1:11" ht="141.6" customHeight="1" x14ac:dyDescent="0.25">
      <c r="A4" s="34" t="s">
        <v>1</v>
      </c>
      <c r="B4" s="34" t="s">
        <v>9</v>
      </c>
      <c r="C4" s="34" t="s">
        <v>148</v>
      </c>
      <c r="D4" s="34" t="s">
        <v>149</v>
      </c>
      <c r="E4" s="38" t="s">
        <v>150</v>
      </c>
      <c r="F4" s="34" t="s">
        <v>151</v>
      </c>
      <c r="G4" s="34" t="s">
        <v>152</v>
      </c>
      <c r="H4" s="38" t="s">
        <v>153</v>
      </c>
      <c r="I4" s="38" t="s">
        <v>159</v>
      </c>
      <c r="J4" s="34" t="s">
        <v>154</v>
      </c>
      <c r="K4" s="34" t="s">
        <v>162</v>
      </c>
    </row>
    <row r="5" spans="1:11" s="63" customFormat="1" ht="56.4" customHeight="1" x14ac:dyDescent="0.25">
      <c r="A5" s="64">
        <v>1</v>
      </c>
      <c r="B5" s="64">
        <v>2</v>
      </c>
      <c r="C5" s="64">
        <v>3</v>
      </c>
      <c r="D5" s="64">
        <v>4</v>
      </c>
      <c r="E5" s="65">
        <v>5</v>
      </c>
      <c r="F5" s="64">
        <v>6</v>
      </c>
      <c r="G5" s="64">
        <v>7</v>
      </c>
      <c r="H5" s="65">
        <v>8</v>
      </c>
      <c r="I5" s="65">
        <v>9</v>
      </c>
      <c r="J5" s="64" t="s">
        <v>160</v>
      </c>
      <c r="K5" s="67" t="s">
        <v>161</v>
      </c>
    </row>
    <row r="6" spans="1:11" ht="15.6" x14ac:dyDescent="0.25">
      <c r="A6" s="39">
        <v>1</v>
      </c>
      <c r="B6" s="40" t="s">
        <v>67</v>
      </c>
      <c r="C6" s="66" t="s">
        <v>155</v>
      </c>
      <c r="D6" s="41">
        <f>'Dan So'!C3</f>
        <v>45710</v>
      </c>
      <c r="E6" s="91">
        <f>'Dien tich'!C57</f>
        <v>55.41</v>
      </c>
      <c r="F6" s="42">
        <v>2</v>
      </c>
      <c r="G6" s="43">
        <v>1.4</v>
      </c>
      <c r="H6" s="44">
        <v>0.5</v>
      </c>
      <c r="I6" s="44">
        <v>2</v>
      </c>
      <c r="J6" s="35">
        <f>SUM(F6:I6)</f>
        <v>5.9</v>
      </c>
      <c r="K6" s="35">
        <f>J6*C66</f>
        <v>13.48571428571428</v>
      </c>
    </row>
    <row r="7" spans="1:11" ht="15.6" x14ac:dyDescent="0.25">
      <c r="A7" s="39">
        <v>2</v>
      </c>
      <c r="B7" s="40" t="s">
        <v>71</v>
      </c>
      <c r="C7" s="66" t="s">
        <v>156</v>
      </c>
      <c r="D7" s="45">
        <f>'Dan So'!C5</f>
        <v>20939</v>
      </c>
      <c r="E7" s="91">
        <f>'Dien tich'!C49</f>
        <v>95.91</v>
      </c>
      <c r="F7" s="42">
        <v>6</v>
      </c>
      <c r="G7" s="43">
        <v>1.4</v>
      </c>
      <c r="H7" s="44">
        <v>0.5</v>
      </c>
      <c r="I7" s="44">
        <v>2</v>
      </c>
      <c r="J7" s="62">
        <f t="shared" ref="J7:J61" si="0">SUM(F7:I7)</f>
        <v>9.9</v>
      </c>
      <c r="K7" s="35">
        <f>J7*C66</f>
        <v>22.628571428571419</v>
      </c>
    </row>
    <row r="8" spans="1:11" ht="15.6" x14ac:dyDescent="0.25">
      <c r="A8" s="39">
        <v>3</v>
      </c>
      <c r="B8" s="40" t="s">
        <v>58</v>
      </c>
      <c r="C8" s="66" t="s">
        <v>155</v>
      </c>
      <c r="D8" s="45">
        <f>'Dan So'!C4</f>
        <v>21907</v>
      </c>
      <c r="E8" s="91">
        <f>'Dien tich'!C58</f>
        <v>29.4</v>
      </c>
      <c r="F8" s="42">
        <v>2</v>
      </c>
      <c r="G8" s="43">
        <v>1.4</v>
      </c>
      <c r="H8" s="44">
        <v>0.2</v>
      </c>
      <c r="I8" s="44">
        <v>2</v>
      </c>
      <c r="J8" s="62">
        <f t="shared" si="0"/>
        <v>5.6</v>
      </c>
      <c r="K8" s="35">
        <f>J8*C66</f>
        <v>12.799999999999994</v>
      </c>
    </row>
    <row r="9" spans="1:11" ht="15.6" x14ac:dyDescent="0.25">
      <c r="A9" s="39">
        <v>4</v>
      </c>
      <c r="B9" s="40" t="s">
        <v>36</v>
      </c>
      <c r="C9" s="66" t="s">
        <v>155</v>
      </c>
      <c r="D9" s="45">
        <f>'Dan So'!C6</f>
        <v>20274</v>
      </c>
      <c r="E9" s="91">
        <f>'Dien tich'!C53</f>
        <v>85.75</v>
      </c>
      <c r="F9" s="42">
        <v>2</v>
      </c>
      <c r="G9" s="43">
        <v>1.4</v>
      </c>
      <c r="H9" s="44">
        <v>0.5</v>
      </c>
      <c r="I9" s="44"/>
      <c r="J9" s="62">
        <f t="shared" si="0"/>
        <v>3.9</v>
      </c>
      <c r="K9" s="35">
        <f>J9*C66</f>
        <v>8.9142857142857093</v>
      </c>
    </row>
    <row r="10" spans="1:11" ht="15.6" x14ac:dyDescent="0.25">
      <c r="A10" s="39">
        <v>5</v>
      </c>
      <c r="B10" s="40" t="s">
        <v>29</v>
      </c>
      <c r="C10" s="66" t="s">
        <v>156</v>
      </c>
      <c r="D10" s="45">
        <f>'Dan So'!C7</f>
        <v>18721</v>
      </c>
      <c r="E10" s="91">
        <f>'Dien tich'!C25</f>
        <v>125.48</v>
      </c>
      <c r="F10" s="42">
        <v>6</v>
      </c>
      <c r="G10" s="43">
        <v>0.7</v>
      </c>
      <c r="H10" s="44">
        <v>0.7</v>
      </c>
      <c r="I10" s="44">
        <v>2</v>
      </c>
      <c r="J10" s="62">
        <f t="shared" si="0"/>
        <v>9.4</v>
      </c>
      <c r="K10" s="35">
        <f>J10*C66</f>
        <v>21.485714285714277</v>
      </c>
    </row>
    <row r="11" spans="1:11" ht="15.6" x14ac:dyDescent="0.25">
      <c r="A11" s="39">
        <v>6</v>
      </c>
      <c r="B11" s="40" t="s">
        <v>61</v>
      </c>
      <c r="C11" s="66" t="s">
        <v>156</v>
      </c>
      <c r="D11" s="45">
        <f>'Dan So'!C8</f>
        <v>17285</v>
      </c>
      <c r="E11" s="91">
        <f>'Dien tich'!C22</f>
        <v>127.75</v>
      </c>
      <c r="F11" s="42">
        <v>6</v>
      </c>
      <c r="G11" s="43">
        <v>0.7</v>
      </c>
      <c r="H11" s="44">
        <v>0.7</v>
      </c>
      <c r="I11" s="44">
        <v>2</v>
      </c>
      <c r="J11" s="62">
        <f t="shared" si="0"/>
        <v>9.4</v>
      </c>
      <c r="K11" s="35">
        <f>J11*C66</f>
        <v>21.485714285714277</v>
      </c>
    </row>
    <row r="12" spans="1:11" ht="15.6" x14ac:dyDescent="0.25">
      <c r="A12" s="39">
        <v>7</v>
      </c>
      <c r="B12" s="40" t="s">
        <v>40</v>
      </c>
      <c r="C12" s="66" t="s">
        <v>156</v>
      </c>
      <c r="D12" s="45">
        <f>'Dan So'!C9</f>
        <v>16378</v>
      </c>
      <c r="E12" s="91">
        <f>'Dien tich'!C29</f>
        <v>120.82</v>
      </c>
      <c r="F12" s="42">
        <v>6</v>
      </c>
      <c r="G12" s="43">
        <v>0.7</v>
      </c>
      <c r="H12" s="44">
        <v>0.7</v>
      </c>
      <c r="I12" s="44"/>
      <c r="J12" s="62">
        <f t="shared" si="0"/>
        <v>7.4</v>
      </c>
      <c r="K12" s="35">
        <f>J12*C66</f>
        <v>16.914285714285707</v>
      </c>
    </row>
    <row r="13" spans="1:11" ht="15.6" x14ac:dyDescent="0.25">
      <c r="A13" s="39">
        <v>8</v>
      </c>
      <c r="B13" s="40" t="s">
        <v>66</v>
      </c>
      <c r="C13" s="66" t="s">
        <v>156</v>
      </c>
      <c r="D13" s="45">
        <f>'Dan So'!C10</f>
        <v>15915</v>
      </c>
      <c r="E13" s="91">
        <f>'Dien tich'!C6</f>
        <v>169.9</v>
      </c>
      <c r="F13" s="42">
        <v>6</v>
      </c>
      <c r="G13" s="43">
        <v>0.7</v>
      </c>
      <c r="H13" s="44">
        <v>1</v>
      </c>
      <c r="I13" s="44"/>
      <c r="J13" s="62">
        <f t="shared" si="0"/>
        <v>7.7</v>
      </c>
      <c r="K13" s="35">
        <f>J13*C66</f>
        <v>17.599999999999994</v>
      </c>
    </row>
    <row r="14" spans="1:11" ht="15.6" x14ac:dyDescent="0.25">
      <c r="A14" s="39">
        <v>9</v>
      </c>
      <c r="B14" s="40" t="s">
        <v>21</v>
      </c>
      <c r="C14" s="66" t="s">
        <v>156</v>
      </c>
      <c r="D14" s="45">
        <f>'Dan So'!C13</f>
        <v>14961</v>
      </c>
      <c r="E14" s="91">
        <f>'Dien tich'!C23</f>
        <v>127.48</v>
      </c>
      <c r="F14" s="42">
        <v>6</v>
      </c>
      <c r="G14" s="43">
        <v>0.7</v>
      </c>
      <c r="H14" s="44">
        <v>0.7</v>
      </c>
      <c r="I14" s="44"/>
      <c r="J14" s="62">
        <f t="shared" si="0"/>
        <v>7.4</v>
      </c>
      <c r="K14" s="35">
        <f>J14*C66</f>
        <v>16.914285714285707</v>
      </c>
    </row>
    <row r="15" spans="1:11" ht="15.6" x14ac:dyDescent="0.25">
      <c r="A15" s="39">
        <v>10</v>
      </c>
      <c r="B15" s="40" t="s">
        <v>32</v>
      </c>
      <c r="C15" s="66" t="s">
        <v>156</v>
      </c>
      <c r="D15" s="45">
        <f>'Dan So'!C12</f>
        <v>14974</v>
      </c>
      <c r="E15" s="91">
        <f>'Dien tich'!C28</f>
        <v>122.55</v>
      </c>
      <c r="F15" s="42">
        <v>6</v>
      </c>
      <c r="G15" s="43">
        <v>0.7</v>
      </c>
      <c r="H15" s="44">
        <v>0.7</v>
      </c>
      <c r="I15" s="44"/>
      <c r="J15" s="62">
        <f t="shared" si="0"/>
        <v>7.4</v>
      </c>
      <c r="K15" s="35">
        <f>J15*C66</f>
        <v>16.914285714285707</v>
      </c>
    </row>
    <row r="16" spans="1:11" ht="15.6" x14ac:dyDescent="0.25">
      <c r="A16" s="39">
        <v>11</v>
      </c>
      <c r="B16" s="40" t="s">
        <v>24</v>
      </c>
      <c r="C16" s="66" t="s">
        <v>156</v>
      </c>
      <c r="D16" s="45">
        <f>'Dan So'!C11</f>
        <v>15576</v>
      </c>
      <c r="E16" s="91">
        <f>'Dien tich'!C8</f>
        <v>161.86000000000001</v>
      </c>
      <c r="F16" s="42">
        <v>6</v>
      </c>
      <c r="G16" s="43">
        <v>0.7</v>
      </c>
      <c r="H16" s="44">
        <v>1</v>
      </c>
      <c r="I16" s="44"/>
      <c r="J16" s="62">
        <f t="shared" si="0"/>
        <v>7.7</v>
      </c>
      <c r="K16" s="35">
        <f>J16*C66</f>
        <v>17.599999999999994</v>
      </c>
    </row>
    <row r="17" spans="1:11" ht="15.6" x14ac:dyDescent="0.25">
      <c r="A17" s="39">
        <v>12</v>
      </c>
      <c r="B17" s="46" t="s">
        <v>76</v>
      </c>
      <c r="C17" s="66" t="s">
        <v>156</v>
      </c>
      <c r="D17" s="45">
        <f>'Dan So'!C15</f>
        <v>13071</v>
      </c>
      <c r="E17" s="91">
        <f>'Dien tich'!C7</f>
        <v>164.2</v>
      </c>
      <c r="F17" s="42">
        <v>6</v>
      </c>
      <c r="G17" s="43">
        <v>0.7</v>
      </c>
      <c r="H17" s="44">
        <v>1</v>
      </c>
      <c r="I17" s="44"/>
      <c r="J17" s="62">
        <f t="shared" si="0"/>
        <v>7.7</v>
      </c>
      <c r="K17" s="35">
        <f>J17*C66</f>
        <v>17.599999999999994</v>
      </c>
    </row>
    <row r="18" spans="1:11" ht="15.6" x14ac:dyDescent="0.25">
      <c r="A18" s="39">
        <v>13</v>
      </c>
      <c r="B18" s="40" t="s">
        <v>41</v>
      </c>
      <c r="C18" s="66" t="s">
        <v>156</v>
      </c>
      <c r="D18" s="45">
        <f>'Dan So'!C14</f>
        <v>13154</v>
      </c>
      <c r="E18" s="91">
        <f>'Dien tich'!C13</f>
        <v>143.69999999999999</v>
      </c>
      <c r="F18" s="42">
        <v>6</v>
      </c>
      <c r="G18" s="43">
        <v>0.7</v>
      </c>
      <c r="H18" s="44">
        <v>0.7</v>
      </c>
      <c r="I18" s="44">
        <v>5</v>
      </c>
      <c r="J18" s="62">
        <f t="shared" si="0"/>
        <v>12.4</v>
      </c>
      <c r="K18" s="35">
        <f>J18*C66</f>
        <v>28.342857142857131</v>
      </c>
    </row>
    <row r="19" spans="1:11" ht="15.6" x14ac:dyDescent="0.25">
      <c r="A19" s="39">
        <v>14</v>
      </c>
      <c r="B19" s="40" t="s">
        <v>43</v>
      </c>
      <c r="C19" s="66" t="s">
        <v>156</v>
      </c>
      <c r="D19" s="45">
        <f>'Dan So'!C16</f>
        <v>12397</v>
      </c>
      <c r="E19" s="91">
        <f>'Dien tich'!C34</f>
        <v>114.9</v>
      </c>
      <c r="F19" s="42">
        <v>6</v>
      </c>
      <c r="G19" s="43">
        <v>0.7</v>
      </c>
      <c r="H19" s="44">
        <v>0.7</v>
      </c>
      <c r="I19" s="44"/>
      <c r="J19" s="62">
        <f t="shared" si="0"/>
        <v>7.4</v>
      </c>
      <c r="K19" s="35">
        <f>J19*C66</f>
        <v>16.914285714285707</v>
      </c>
    </row>
    <row r="20" spans="1:11" ht="15.6" x14ac:dyDescent="0.25">
      <c r="A20" s="39">
        <v>15</v>
      </c>
      <c r="B20" s="40" t="s">
        <v>69</v>
      </c>
      <c r="C20" s="66" t="s">
        <v>156</v>
      </c>
      <c r="D20" s="45">
        <f>'Dan So'!C17</f>
        <v>12303</v>
      </c>
      <c r="E20" s="91">
        <f>'Dien tich'!C33</f>
        <v>115.91</v>
      </c>
      <c r="F20" s="42">
        <v>6</v>
      </c>
      <c r="G20" s="43">
        <v>0.7</v>
      </c>
      <c r="H20" s="44">
        <v>0.7</v>
      </c>
      <c r="I20" s="44">
        <v>2</v>
      </c>
      <c r="J20" s="62">
        <f t="shared" si="0"/>
        <v>9.4</v>
      </c>
      <c r="K20" s="35">
        <f>J20*C66</f>
        <v>21.485714285714277</v>
      </c>
    </row>
    <row r="21" spans="1:11" ht="15.6" x14ac:dyDescent="0.25">
      <c r="A21" s="39">
        <v>16</v>
      </c>
      <c r="B21" s="40" t="s">
        <v>53</v>
      </c>
      <c r="C21" s="66" t="s">
        <v>156</v>
      </c>
      <c r="D21" s="45">
        <f>'Dan So'!C18</f>
        <v>12210</v>
      </c>
      <c r="E21" s="91">
        <f>'Dien tich'!C4</f>
        <v>175.15</v>
      </c>
      <c r="F21" s="42">
        <v>6</v>
      </c>
      <c r="G21" s="43">
        <v>0.7</v>
      </c>
      <c r="H21" s="44">
        <v>1</v>
      </c>
      <c r="I21" s="44"/>
      <c r="J21" s="62">
        <f t="shared" si="0"/>
        <v>7.7</v>
      </c>
      <c r="K21" s="35">
        <f>J21*C66</f>
        <v>17.599999999999994</v>
      </c>
    </row>
    <row r="22" spans="1:11" ht="15.6" x14ac:dyDescent="0.25">
      <c r="A22" s="39">
        <v>17</v>
      </c>
      <c r="B22" s="40" t="s">
        <v>65</v>
      </c>
      <c r="C22" s="66" t="s">
        <v>156</v>
      </c>
      <c r="D22" s="45">
        <f>'Dan So'!C21</f>
        <v>11085</v>
      </c>
      <c r="E22" s="91">
        <f>'Dien tich'!C37</f>
        <v>112.48</v>
      </c>
      <c r="F22" s="42">
        <v>6</v>
      </c>
      <c r="G22" s="43">
        <v>0.7</v>
      </c>
      <c r="H22" s="44">
        <v>0.7</v>
      </c>
      <c r="I22" s="44"/>
      <c r="J22" s="62">
        <f t="shared" si="0"/>
        <v>7.4</v>
      </c>
      <c r="K22" s="35">
        <f>J22*C66</f>
        <v>16.914285714285707</v>
      </c>
    </row>
    <row r="23" spans="1:11" ht="15.6" x14ac:dyDescent="0.25">
      <c r="A23" s="39">
        <v>18</v>
      </c>
      <c r="B23" s="40" t="s">
        <v>48</v>
      </c>
      <c r="C23" s="66" t="s">
        <v>156</v>
      </c>
      <c r="D23" s="45">
        <f>'Dan So'!C19</f>
        <v>11901</v>
      </c>
      <c r="E23" s="91">
        <f>'Dien tich'!C31</f>
        <v>118.63</v>
      </c>
      <c r="F23" s="42">
        <v>6</v>
      </c>
      <c r="G23" s="43">
        <v>0.7</v>
      </c>
      <c r="H23" s="44">
        <v>0.7</v>
      </c>
      <c r="I23" s="44"/>
      <c r="J23" s="62">
        <f t="shared" si="0"/>
        <v>7.4</v>
      </c>
      <c r="K23" s="35">
        <f>J23*C66</f>
        <v>16.914285714285707</v>
      </c>
    </row>
    <row r="24" spans="1:11" ht="15.6" x14ac:dyDescent="0.25">
      <c r="A24" s="39">
        <v>19</v>
      </c>
      <c r="B24" s="40" t="s">
        <v>64</v>
      </c>
      <c r="C24" s="66" t="s">
        <v>156</v>
      </c>
      <c r="D24" s="45">
        <f>'Dan So'!C20</f>
        <v>11454</v>
      </c>
      <c r="E24" s="91">
        <f>'Dien tich'!C56</f>
        <v>75</v>
      </c>
      <c r="F24" s="42">
        <v>6</v>
      </c>
      <c r="G24" s="43">
        <v>0.7</v>
      </c>
      <c r="H24" s="44">
        <v>0.5</v>
      </c>
      <c r="I24" s="44">
        <v>2</v>
      </c>
      <c r="J24" s="62">
        <f t="shared" si="0"/>
        <v>9.1999999999999993</v>
      </c>
      <c r="K24" s="35">
        <f>J24*C66</f>
        <v>21.028571428571418</v>
      </c>
    </row>
    <row r="25" spans="1:11" ht="15.6" x14ac:dyDescent="0.25">
      <c r="A25" s="39">
        <v>20</v>
      </c>
      <c r="B25" s="40" t="s">
        <v>75</v>
      </c>
      <c r="C25" s="66" t="s">
        <v>156</v>
      </c>
      <c r="D25" s="45">
        <f>'Dan So'!C22</f>
        <v>10814</v>
      </c>
      <c r="E25" s="91">
        <f>'Dien tich'!C36</f>
        <v>113.72</v>
      </c>
      <c r="F25" s="42">
        <v>6</v>
      </c>
      <c r="G25" s="43">
        <v>0.7</v>
      </c>
      <c r="H25" s="44">
        <v>0.7</v>
      </c>
      <c r="I25" s="44"/>
      <c r="J25" s="62">
        <f t="shared" si="0"/>
        <v>7.4</v>
      </c>
      <c r="K25" s="35">
        <f>J25*C66</f>
        <v>16.914285714285707</v>
      </c>
    </row>
    <row r="26" spans="1:11" ht="15.6" x14ac:dyDescent="0.25">
      <c r="A26" s="39">
        <v>21</v>
      </c>
      <c r="B26" s="40" t="s">
        <v>30</v>
      </c>
      <c r="C26" s="66" t="s">
        <v>156</v>
      </c>
      <c r="D26" s="45">
        <f>'Dan So'!C23</f>
        <v>10413</v>
      </c>
      <c r="E26" s="91">
        <f>'Dien tich'!C12</f>
        <v>144.41999999999999</v>
      </c>
      <c r="F26" s="42">
        <v>6</v>
      </c>
      <c r="G26" s="43">
        <v>0.7</v>
      </c>
      <c r="H26" s="44">
        <v>0.7</v>
      </c>
      <c r="I26" s="44"/>
      <c r="J26" s="62">
        <f t="shared" si="0"/>
        <v>7.4</v>
      </c>
      <c r="K26" s="35">
        <f>J26*C66</f>
        <v>16.914285714285707</v>
      </c>
    </row>
    <row r="27" spans="1:11" ht="15.6" x14ac:dyDescent="0.25">
      <c r="A27" s="39">
        <v>22</v>
      </c>
      <c r="B27" s="40" t="s">
        <v>73</v>
      </c>
      <c r="C27" s="66" t="s">
        <v>156</v>
      </c>
      <c r="D27" s="45">
        <f>'Dan So'!C24</f>
        <v>10354</v>
      </c>
      <c r="E27" s="91">
        <f>'Dien tich'!C5</f>
        <v>170.13</v>
      </c>
      <c r="F27" s="42">
        <v>6</v>
      </c>
      <c r="G27" s="43">
        <v>0.7</v>
      </c>
      <c r="H27" s="44">
        <v>1</v>
      </c>
      <c r="I27" s="44"/>
      <c r="J27" s="62">
        <f t="shared" si="0"/>
        <v>7.7</v>
      </c>
      <c r="K27" s="35">
        <f>J27*C66</f>
        <v>17.599999999999994</v>
      </c>
    </row>
    <row r="28" spans="1:11" ht="15.6" x14ac:dyDescent="0.25">
      <c r="A28" s="39">
        <v>23</v>
      </c>
      <c r="B28" s="40" t="s">
        <v>59</v>
      </c>
      <c r="C28" s="66" t="s">
        <v>156</v>
      </c>
      <c r="D28" s="45">
        <f>'Dan So'!C26</f>
        <v>10242</v>
      </c>
      <c r="E28" s="91">
        <f>'Dien tich'!C30</f>
        <v>119.07</v>
      </c>
      <c r="F28" s="42">
        <v>6</v>
      </c>
      <c r="G28" s="43">
        <v>0.7</v>
      </c>
      <c r="H28" s="44">
        <v>0.7</v>
      </c>
      <c r="I28" s="44"/>
      <c r="J28" s="62">
        <f t="shared" si="0"/>
        <v>7.4</v>
      </c>
      <c r="K28" s="35">
        <f>J28*C66</f>
        <v>16.914285714285707</v>
      </c>
    </row>
    <row r="29" spans="1:11" ht="15.6" x14ac:dyDescent="0.25">
      <c r="A29" s="39">
        <v>24</v>
      </c>
      <c r="B29" s="40" t="s">
        <v>54</v>
      </c>
      <c r="C29" s="66" t="s">
        <v>156</v>
      </c>
      <c r="D29" s="45">
        <f>'Dan So'!C25</f>
        <v>10314</v>
      </c>
      <c r="E29" s="91">
        <f>'Dien tich'!C10</f>
        <v>148.26</v>
      </c>
      <c r="F29" s="42">
        <v>6</v>
      </c>
      <c r="G29" s="43">
        <v>0.7</v>
      </c>
      <c r="H29" s="44">
        <v>0.7</v>
      </c>
      <c r="I29" s="44"/>
      <c r="J29" s="62">
        <f t="shared" si="0"/>
        <v>7.4</v>
      </c>
      <c r="K29" s="35">
        <f>J29*C66</f>
        <v>16.914285714285707</v>
      </c>
    </row>
    <row r="30" spans="1:11" ht="15.6" x14ac:dyDescent="0.25">
      <c r="A30" s="39">
        <v>25</v>
      </c>
      <c r="B30" s="40" t="s">
        <v>55</v>
      </c>
      <c r="C30" s="66" t="s">
        <v>156</v>
      </c>
      <c r="D30" s="45">
        <f>'Dan So'!C27</f>
        <v>9902</v>
      </c>
      <c r="E30" s="91">
        <f>'Dien tich'!C50</f>
        <v>94.29</v>
      </c>
      <c r="F30" s="42">
        <v>6</v>
      </c>
      <c r="G30" s="43">
        <v>0.4</v>
      </c>
      <c r="H30" s="44">
        <v>0.5</v>
      </c>
      <c r="I30" s="44"/>
      <c r="J30" s="62">
        <f t="shared" si="0"/>
        <v>6.9</v>
      </c>
      <c r="K30" s="35">
        <f>J30*C66</f>
        <v>15.771428571428565</v>
      </c>
    </row>
    <row r="31" spans="1:11" ht="15.6" x14ac:dyDescent="0.25">
      <c r="A31" s="39">
        <v>26</v>
      </c>
      <c r="B31" s="40" t="s">
        <v>37</v>
      </c>
      <c r="C31" s="66" t="s">
        <v>156</v>
      </c>
      <c r="D31" s="45">
        <f>'Dan So'!C30</f>
        <v>9476</v>
      </c>
      <c r="E31" s="91">
        <f>'Dien tich'!C20</f>
        <v>129.30000000000001</v>
      </c>
      <c r="F31" s="42">
        <v>6</v>
      </c>
      <c r="G31" s="43">
        <v>0.4</v>
      </c>
      <c r="H31" s="44">
        <v>0.7</v>
      </c>
      <c r="I31" s="44"/>
      <c r="J31" s="62">
        <f t="shared" si="0"/>
        <v>7.1000000000000005</v>
      </c>
      <c r="K31" s="35">
        <f>J31*C66</f>
        <v>16.228571428571424</v>
      </c>
    </row>
    <row r="32" spans="1:11" ht="15.6" x14ac:dyDescent="0.25">
      <c r="A32" s="39">
        <v>27</v>
      </c>
      <c r="B32" s="40" t="s">
        <v>27</v>
      </c>
      <c r="C32" s="66" t="s">
        <v>156</v>
      </c>
      <c r="D32" s="45">
        <f>'Dan So'!C31</f>
        <v>9429</v>
      </c>
      <c r="E32" s="91">
        <f>'Dien tich'!C11</f>
        <v>146.13999999999999</v>
      </c>
      <c r="F32" s="42">
        <v>6</v>
      </c>
      <c r="G32" s="43">
        <v>0.4</v>
      </c>
      <c r="H32" s="44">
        <v>0.7</v>
      </c>
      <c r="I32" s="44"/>
      <c r="J32" s="62">
        <f t="shared" si="0"/>
        <v>7.1000000000000005</v>
      </c>
      <c r="K32" s="35">
        <f>J32*C66</f>
        <v>16.228571428571424</v>
      </c>
    </row>
    <row r="33" spans="1:11" ht="15.6" x14ac:dyDescent="0.25">
      <c r="A33" s="39">
        <v>28</v>
      </c>
      <c r="B33" s="40" t="s">
        <v>57</v>
      </c>
      <c r="C33" s="66" t="s">
        <v>156</v>
      </c>
      <c r="D33" s="45">
        <f>'Dan So'!C28</f>
        <v>9829</v>
      </c>
      <c r="E33" s="91">
        <f>'Dien tich'!C46</f>
        <v>100.35</v>
      </c>
      <c r="F33" s="42">
        <v>6</v>
      </c>
      <c r="G33" s="43">
        <v>0.4</v>
      </c>
      <c r="H33" s="44">
        <v>0.7</v>
      </c>
      <c r="I33" s="44"/>
      <c r="J33" s="62">
        <f t="shared" si="0"/>
        <v>7.1000000000000005</v>
      </c>
      <c r="K33" s="35">
        <f>J33*C66</f>
        <v>16.228571428571424</v>
      </c>
    </row>
    <row r="34" spans="1:11" ht="15.6" x14ac:dyDescent="0.25">
      <c r="A34" s="39">
        <v>29</v>
      </c>
      <c r="B34" s="40" t="s">
        <v>31</v>
      </c>
      <c r="C34" s="66" t="s">
        <v>156</v>
      </c>
      <c r="D34" s="45">
        <f>'Dan So'!C29</f>
        <v>9625</v>
      </c>
      <c r="E34" s="91">
        <f>'Dien tich'!C26</f>
        <v>124.73</v>
      </c>
      <c r="F34" s="42">
        <v>6</v>
      </c>
      <c r="G34" s="43">
        <v>0.4</v>
      </c>
      <c r="H34" s="44">
        <v>0.7</v>
      </c>
      <c r="I34" s="44">
        <v>5</v>
      </c>
      <c r="J34" s="62">
        <f t="shared" si="0"/>
        <v>12.100000000000001</v>
      </c>
      <c r="K34" s="35">
        <f>J34*C66</f>
        <v>27.657142857142848</v>
      </c>
    </row>
    <row r="35" spans="1:11" ht="15.6" x14ac:dyDescent="0.25">
      <c r="A35" s="39">
        <v>30</v>
      </c>
      <c r="B35" s="40" t="s">
        <v>49</v>
      </c>
      <c r="C35" s="66" t="s">
        <v>156</v>
      </c>
      <c r="D35" s="45">
        <f>'Dan So'!C34</f>
        <v>8456</v>
      </c>
      <c r="E35" s="91">
        <f>'Dien tich'!C44</f>
        <v>101.78</v>
      </c>
      <c r="F35" s="42">
        <v>6</v>
      </c>
      <c r="G35" s="43">
        <v>0.4</v>
      </c>
      <c r="H35" s="44">
        <v>0.7</v>
      </c>
      <c r="I35" s="44"/>
      <c r="J35" s="62">
        <f t="shared" si="0"/>
        <v>7.1000000000000005</v>
      </c>
      <c r="K35" s="35">
        <f>J35*C66</f>
        <v>16.228571428571424</v>
      </c>
    </row>
    <row r="36" spans="1:11" ht="15.6" x14ac:dyDescent="0.25">
      <c r="A36" s="39">
        <v>31</v>
      </c>
      <c r="B36" s="40" t="s">
        <v>74</v>
      </c>
      <c r="C36" s="66" t="s">
        <v>156</v>
      </c>
      <c r="D36" s="45">
        <f>'Dan So'!C33</f>
        <v>8557</v>
      </c>
      <c r="E36" s="91">
        <f>'Dien tich'!C18</f>
        <v>134.53</v>
      </c>
      <c r="F36" s="42">
        <v>6</v>
      </c>
      <c r="G36" s="43">
        <v>0.4</v>
      </c>
      <c r="H36" s="44">
        <v>0.7</v>
      </c>
      <c r="I36" s="44"/>
      <c r="J36" s="62">
        <f t="shared" si="0"/>
        <v>7.1000000000000005</v>
      </c>
      <c r="K36" s="35">
        <f>J36*C66</f>
        <v>16.228571428571424</v>
      </c>
    </row>
    <row r="37" spans="1:11" ht="15.6" x14ac:dyDescent="0.25">
      <c r="A37" s="39">
        <v>32</v>
      </c>
      <c r="B37" s="40" t="s">
        <v>72</v>
      </c>
      <c r="C37" s="66" t="s">
        <v>156</v>
      </c>
      <c r="D37" s="45">
        <f>'Dan So'!C35</f>
        <v>8280</v>
      </c>
      <c r="E37" s="91">
        <f>'Dien tich'!C42</f>
        <v>106.18</v>
      </c>
      <c r="F37" s="42">
        <v>6</v>
      </c>
      <c r="G37" s="43">
        <v>0.4</v>
      </c>
      <c r="H37" s="44">
        <v>0.7</v>
      </c>
      <c r="I37" s="44">
        <v>2</v>
      </c>
      <c r="J37" s="62">
        <f t="shared" si="0"/>
        <v>9.1000000000000014</v>
      </c>
      <c r="K37" s="35">
        <f>J37*C66</f>
        <v>20.799999999999994</v>
      </c>
    </row>
    <row r="38" spans="1:11" ht="15.6" x14ac:dyDescent="0.25">
      <c r="A38" s="39">
        <v>33</v>
      </c>
      <c r="B38" s="40" t="s">
        <v>38</v>
      </c>
      <c r="C38" s="66" t="s">
        <v>156</v>
      </c>
      <c r="D38" s="45">
        <f>'Dan So'!C32</f>
        <v>8489</v>
      </c>
      <c r="E38" s="91">
        <f>'Dien tich'!C55</f>
        <v>81.42</v>
      </c>
      <c r="F38" s="42">
        <v>6</v>
      </c>
      <c r="G38" s="43">
        <v>0.4</v>
      </c>
      <c r="H38" s="44">
        <v>0.5</v>
      </c>
      <c r="I38" s="44">
        <v>2</v>
      </c>
      <c r="J38" s="62">
        <f t="shared" si="0"/>
        <v>8.9</v>
      </c>
      <c r="K38" s="35">
        <f>J38*C66</f>
        <v>20.342857142857135</v>
      </c>
    </row>
    <row r="39" spans="1:11" ht="15.6" x14ac:dyDescent="0.25">
      <c r="A39" s="39">
        <v>34</v>
      </c>
      <c r="B39" s="40" t="s">
        <v>34</v>
      </c>
      <c r="C39" s="66" t="s">
        <v>156</v>
      </c>
      <c r="D39" s="45">
        <f>'Dan So'!C36</f>
        <v>7752</v>
      </c>
      <c r="E39" s="91">
        <f>'Dien tich'!C35</f>
        <v>113.75</v>
      </c>
      <c r="F39" s="42">
        <v>6</v>
      </c>
      <c r="G39" s="43">
        <v>0.4</v>
      </c>
      <c r="H39" s="44">
        <v>0.7</v>
      </c>
      <c r="I39" s="44"/>
      <c r="J39" s="62">
        <f t="shared" si="0"/>
        <v>7.1000000000000005</v>
      </c>
      <c r="K39" s="35">
        <f>J39*C66</f>
        <v>16.228571428571424</v>
      </c>
    </row>
    <row r="40" spans="1:11" ht="15.6" x14ac:dyDescent="0.25">
      <c r="A40" s="39">
        <v>35</v>
      </c>
      <c r="B40" s="40" t="s">
        <v>70</v>
      </c>
      <c r="C40" s="66" t="s">
        <v>156</v>
      </c>
      <c r="D40" s="45">
        <f>'Dan So'!C37</f>
        <v>7464</v>
      </c>
      <c r="E40" s="91">
        <f>'Dien tich'!C24</f>
        <v>126.11</v>
      </c>
      <c r="F40" s="42">
        <v>6</v>
      </c>
      <c r="G40" s="43">
        <v>0.4</v>
      </c>
      <c r="H40" s="44">
        <v>0.7</v>
      </c>
      <c r="I40" s="44"/>
      <c r="J40" s="62">
        <f t="shared" si="0"/>
        <v>7.1000000000000005</v>
      </c>
      <c r="K40" s="35">
        <f>J40*C66</f>
        <v>16.228571428571424</v>
      </c>
    </row>
    <row r="41" spans="1:11" ht="15.6" x14ac:dyDescent="0.25">
      <c r="A41" s="39">
        <v>36</v>
      </c>
      <c r="B41" s="40" t="s">
        <v>51</v>
      </c>
      <c r="C41" s="66" t="s">
        <v>156</v>
      </c>
      <c r="D41" s="45">
        <f>'Dan So'!C38</f>
        <v>7299</v>
      </c>
      <c r="E41" s="91">
        <f>'Dien tich'!C48</f>
        <v>97.14</v>
      </c>
      <c r="F41" s="42">
        <v>6</v>
      </c>
      <c r="G41" s="43">
        <v>0.4</v>
      </c>
      <c r="H41" s="44">
        <v>0.5</v>
      </c>
      <c r="I41" s="44"/>
      <c r="J41" s="62">
        <f t="shared" si="0"/>
        <v>6.9</v>
      </c>
      <c r="K41" s="35">
        <f>J41*C66</f>
        <v>15.771428571428565</v>
      </c>
    </row>
    <row r="42" spans="1:11" ht="15.6" x14ac:dyDescent="0.25">
      <c r="A42" s="39">
        <v>37</v>
      </c>
      <c r="B42" s="40" t="s">
        <v>44</v>
      </c>
      <c r="C42" s="66" t="s">
        <v>156</v>
      </c>
      <c r="D42" s="45">
        <f>'Dan So'!C39</f>
        <v>7005</v>
      </c>
      <c r="E42" s="91">
        <f>'Dien tich'!C51</f>
        <v>93.64</v>
      </c>
      <c r="F42" s="42">
        <v>6</v>
      </c>
      <c r="G42" s="43">
        <v>0.4</v>
      </c>
      <c r="H42" s="44">
        <v>0.5</v>
      </c>
      <c r="I42" s="44"/>
      <c r="J42" s="62">
        <f t="shared" si="0"/>
        <v>6.9</v>
      </c>
      <c r="K42" s="35">
        <f>J42*C66</f>
        <v>15.771428571428565</v>
      </c>
    </row>
    <row r="43" spans="1:11" ht="15.6" x14ac:dyDescent="0.25">
      <c r="A43" s="39">
        <v>38</v>
      </c>
      <c r="B43" s="40" t="s">
        <v>35</v>
      </c>
      <c r="C43" s="66" t="s">
        <v>156</v>
      </c>
      <c r="D43" s="45">
        <f>'Dan So'!C40</f>
        <v>6945</v>
      </c>
      <c r="E43" s="91">
        <f>'Dien tich'!C14</f>
        <v>142.69</v>
      </c>
      <c r="F43" s="42">
        <v>6</v>
      </c>
      <c r="G43" s="43">
        <v>0.4</v>
      </c>
      <c r="H43" s="44">
        <v>0.7</v>
      </c>
      <c r="I43" s="44"/>
      <c r="J43" s="62">
        <f t="shared" si="0"/>
        <v>7.1000000000000005</v>
      </c>
      <c r="K43" s="35">
        <f>J43*C66</f>
        <v>16.228571428571424</v>
      </c>
    </row>
    <row r="44" spans="1:11" ht="15.6" x14ac:dyDescent="0.25">
      <c r="A44" s="39">
        <v>39</v>
      </c>
      <c r="B44" s="40" t="s">
        <v>52</v>
      </c>
      <c r="C44" s="66" t="s">
        <v>156</v>
      </c>
      <c r="D44" s="45">
        <f>'Dan So'!C41</f>
        <v>6852</v>
      </c>
      <c r="E44" s="91">
        <f>'Dien tich'!C45</f>
        <v>100.41</v>
      </c>
      <c r="F44" s="42">
        <v>6</v>
      </c>
      <c r="G44" s="43">
        <v>0.4</v>
      </c>
      <c r="H44" s="44">
        <v>0.7</v>
      </c>
      <c r="I44" s="44"/>
      <c r="J44" s="62">
        <f t="shared" si="0"/>
        <v>7.1000000000000005</v>
      </c>
      <c r="K44" s="35">
        <f>J44*C66</f>
        <v>16.228571428571424</v>
      </c>
    </row>
    <row r="45" spans="1:11" ht="15.6" x14ac:dyDescent="0.25">
      <c r="A45" s="39">
        <v>40</v>
      </c>
      <c r="B45" s="40" t="s">
        <v>47</v>
      </c>
      <c r="C45" s="66" t="s">
        <v>156</v>
      </c>
      <c r="D45" s="45">
        <f>'Dan So'!C43</f>
        <v>6598</v>
      </c>
      <c r="E45" s="91">
        <f>'Dien tich'!C17</f>
        <v>138.05000000000001</v>
      </c>
      <c r="F45" s="42">
        <v>6</v>
      </c>
      <c r="G45" s="43">
        <v>0.4</v>
      </c>
      <c r="H45" s="44">
        <v>0.7</v>
      </c>
      <c r="I45" s="44"/>
      <c r="J45" s="62">
        <f t="shared" si="0"/>
        <v>7.1000000000000005</v>
      </c>
      <c r="K45" s="35">
        <f>J45*C66</f>
        <v>16.228571428571424</v>
      </c>
    </row>
    <row r="46" spans="1:11" ht="15.6" x14ac:dyDescent="0.25">
      <c r="A46" s="39">
        <v>41</v>
      </c>
      <c r="B46" s="40" t="s">
        <v>33</v>
      </c>
      <c r="C46" s="66" t="s">
        <v>156</v>
      </c>
      <c r="D46" s="45">
        <f>'Dan So'!C42</f>
        <v>6761</v>
      </c>
      <c r="E46" s="91">
        <f>'Dien tich'!C39</f>
        <v>109.93</v>
      </c>
      <c r="F46" s="42">
        <v>6</v>
      </c>
      <c r="G46" s="43">
        <v>0.4</v>
      </c>
      <c r="H46" s="44">
        <v>0.7</v>
      </c>
      <c r="I46" s="44"/>
      <c r="J46" s="62">
        <f t="shared" si="0"/>
        <v>7.1000000000000005</v>
      </c>
      <c r="K46" s="35">
        <f>J46*C66</f>
        <v>16.228571428571424</v>
      </c>
    </row>
    <row r="47" spans="1:11" ht="15.6" x14ac:dyDescent="0.25">
      <c r="A47" s="39">
        <v>42</v>
      </c>
      <c r="B47" s="40" t="s">
        <v>23</v>
      </c>
      <c r="C47" s="66" t="s">
        <v>156</v>
      </c>
      <c r="D47" s="45">
        <f>'Dan So'!C44</f>
        <v>6557</v>
      </c>
      <c r="E47" s="91">
        <f>'Dien tich'!C32</f>
        <v>118.62</v>
      </c>
      <c r="F47" s="42">
        <v>6</v>
      </c>
      <c r="G47" s="43">
        <v>0.4</v>
      </c>
      <c r="H47" s="44">
        <v>0.7</v>
      </c>
      <c r="I47" s="44"/>
      <c r="J47" s="62">
        <f t="shared" si="0"/>
        <v>7.1000000000000005</v>
      </c>
      <c r="K47" s="35">
        <f>J47*C66</f>
        <v>16.228571428571424</v>
      </c>
    </row>
    <row r="48" spans="1:11" ht="15.6" x14ac:dyDescent="0.25">
      <c r="A48" s="39">
        <v>43</v>
      </c>
      <c r="B48" s="40" t="s">
        <v>56</v>
      </c>
      <c r="C48" s="66" t="s">
        <v>156</v>
      </c>
      <c r="D48" s="45">
        <f>'Dan So'!C45</f>
        <v>6077</v>
      </c>
      <c r="E48" s="91">
        <f>'Dien tich'!C38</f>
        <v>112.03</v>
      </c>
      <c r="F48" s="42">
        <v>6</v>
      </c>
      <c r="G48" s="43">
        <v>0.4</v>
      </c>
      <c r="H48" s="44">
        <v>0.7</v>
      </c>
      <c r="I48" s="44"/>
      <c r="J48" s="62">
        <f t="shared" si="0"/>
        <v>7.1000000000000005</v>
      </c>
      <c r="K48" s="35">
        <f>J48*C66</f>
        <v>16.228571428571424</v>
      </c>
    </row>
    <row r="49" spans="1:11" ht="15.6" x14ac:dyDescent="0.25">
      <c r="A49" s="39">
        <v>44</v>
      </c>
      <c r="B49" s="40" t="s">
        <v>60</v>
      </c>
      <c r="C49" s="66" t="s">
        <v>156</v>
      </c>
      <c r="D49" s="45">
        <f>'Dan So'!C47</f>
        <v>6006</v>
      </c>
      <c r="E49" s="91">
        <f>'Dien tich'!C54</f>
        <v>82.2</v>
      </c>
      <c r="F49" s="42">
        <v>6</v>
      </c>
      <c r="G49" s="43">
        <v>0.4</v>
      </c>
      <c r="H49" s="44">
        <v>0.5</v>
      </c>
      <c r="I49" s="44"/>
      <c r="J49" s="62">
        <f t="shared" si="0"/>
        <v>6.9</v>
      </c>
      <c r="K49" s="35">
        <f>J49*C66</f>
        <v>15.771428571428565</v>
      </c>
    </row>
    <row r="50" spans="1:11" ht="15.6" x14ac:dyDescent="0.25">
      <c r="A50" s="39">
        <v>45</v>
      </c>
      <c r="B50" s="40" t="s">
        <v>46</v>
      </c>
      <c r="C50" s="66" t="s">
        <v>156</v>
      </c>
      <c r="D50" s="45">
        <f>'Dan So'!C46</f>
        <v>6048</v>
      </c>
      <c r="E50" s="91">
        <f>'Dien tich'!C43</f>
        <v>102.14</v>
      </c>
      <c r="F50" s="42">
        <v>6</v>
      </c>
      <c r="G50" s="43">
        <v>0.4</v>
      </c>
      <c r="H50" s="44">
        <v>0.7</v>
      </c>
      <c r="I50" s="44">
        <v>2</v>
      </c>
      <c r="J50" s="62">
        <f t="shared" si="0"/>
        <v>9.1000000000000014</v>
      </c>
      <c r="K50" s="35">
        <f>J50*C66</f>
        <v>20.799999999999994</v>
      </c>
    </row>
    <row r="51" spans="1:11" ht="15.6" x14ac:dyDescent="0.25">
      <c r="A51" s="39">
        <v>46</v>
      </c>
      <c r="B51" s="40" t="s">
        <v>42</v>
      </c>
      <c r="C51" s="66" t="s">
        <v>156</v>
      </c>
      <c r="D51" s="45">
        <f>'Dan So'!C49</f>
        <v>5911</v>
      </c>
      <c r="E51" s="91">
        <f>'Dien tich'!C9</f>
        <v>161.44999999999999</v>
      </c>
      <c r="F51" s="42">
        <v>6</v>
      </c>
      <c r="G51" s="43">
        <v>0.4</v>
      </c>
      <c r="H51" s="44">
        <v>1</v>
      </c>
      <c r="I51" s="44">
        <v>5</v>
      </c>
      <c r="J51" s="62">
        <f t="shared" si="0"/>
        <v>12.4</v>
      </c>
      <c r="K51" s="35">
        <f>J51*C66</f>
        <v>28.342857142857131</v>
      </c>
    </row>
    <row r="52" spans="1:11" ht="15.6" x14ac:dyDescent="0.25">
      <c r="A52" s="39">
        <v>47</v>
      </c>
      <c r="B52" s="40" t="s">
        <v>39</v>
      </c>
      <c r="C52" s="66" t="s">
        <v>156</v>
      </c>
      <c r="D52" s="45">
        <f>'Dan So'!C48</f>
        <v>5961</v>
      </c>
      <c r="E52" s="91">
        <f>'Dien tich'!C52</f>
        <v>88.2</v>
      </c>
      <c r="F52" s="42">
        <v>6</v>
      </c>
      <c r="G52" s="43">
        <v>0.4</v>
      </c>
      <c r="H52" s="44">
        <v>0.5</v>
      </c>
      <c r="I52" s="44"/>
      <c r="J52" s="62">
        <f t="shared" si="0"/>
        <v>6.9</v>
      </c>
      <c r="K52" s="35">
        <f>J52*C66</f>
        <v>15.771428571428565</v>
      </c>
    </row>
    <row r="53" spans="1:11" ht="15.6" x14ac:dyDescent="0.25">
      <c r="A53" s="39">
        <v>48</v>
      </c>
      <c r="B53" s="40" t="s">
        <v>68</v>
      </c>
      <c r="C53" s="66" t="s">
        <v>156</v>
      </c>
      <c r="D53" s="45">
        <f>'Dan So'!C50</f>
        <v>5785</v>
      </c>
      <c r="E53" s="91">
        <f>'Dien tich'!C21</f>
        <v>128.80000000000001</v>
      </c>
      <c r="F53" s="42">
        <v>6</v>
      </c>
      <c r="G53" s="43">
        <v>0.4</v>
      </c>
      <c r="H53" s="44">
        <v>0.7</v>
      </c>
      <c r="I53" s="44"/>
      <c r="J53" s="62">
        <f t="shared" si="0"/>
        <v>7.1000000000000005</v>
      </c>
      <c r="K53" s="35">
        <f>J53*C66</f>
        <v>16.228571428571424</v>
      </c>
    </row>
    <row r="54" spans="1:11" ht="15.6" x14ac:dyDescent="0.25">
      <c r="A54" s="39">
        <v>49</v>
      </c>
      <c r="B54" s="40" t="s">
        <v>22</v>
      </c>
      <c r="C54" s="66" t="s">
        <v>156</v>
      </c>
      <c r="D54" s="45">
        <v>5697</v>
      </c>
      <c r="E54" s="91">
        <f>'Dien tich'!C27</f>
        <v>122.92</v>
      </c>
      <c r="F54" s="42">
        <v>6</v>
      </c>
      <c r="G54" s="43">
        <v>0.4</v>
      </c>
      <c r="H54" s="44">
        <v>0.7</v>
      </c>
      <c r="I54" s="44">
        <v>2</v>
      </c>
      <c r="J54" s="62">
        <f t="shared" si="0"/>
        <v>9.1000000000000014</v>
      </c>
      <c r="K54" s="35">
        <f>J54*C66</f>
        <v>20.799999999999994</v>
      </c>
    </row>
    <row r="55" spans="1:11" ht="15.6" x14ac:dyDescent="0.25">
      <c r="A55" s="39">
        <v>50</v>
      </c>
      <c r="B55" s="40" t="s">
        <v>63</v>
      </c>
      <c r="C55" s="66" t="s">
        <v>156</v>
      </c>
      <c r="D55" s="45">
        <f>'Dan So'!C51</f>
        <v>5751</v>
      </c>
      <c r="E55" s="91">
        <f>'Dien tich'!C47</f>
        <v>99.68</v>
      </c>
      <c r="F55" s="42">
        <v>6</v>
      </c>
      <c r="G55" s="43">
        <v>0.4</v>
      </c>
      <c r="H55" s="44">
        <v>0.5</v>
      </c>
      <c r="I55" s="44"/>
      <c r="J55" s="62">
        <f t="shared" si="0"/>
        <v>6.9</v>
      </c>
      <c r="K55" s="35">
        <f>J55*C66</f>
        <v>15.771428571428565</v>
      </c>
    </row>
    <row r="56" spans="1:11" ht="15.6" x14ac:dyDescent="0.25">
      <c r="A56" s="39">
        <v>51</v>
      </c>
      <c r="B56" s="40" t="s">
        <v>50</v>
      </c>
      <c r="C56" s="66" t="s">
        <v>156</v>
      </c>
      <c r="D56" s="45">
        <f>'Dan So'!C53</f>
        <v>5281</v>
      </c>
      <c r="E56" s="91">
        <f>'Dien tich'!C41</f>
        <v>107.58</v>
      </c>
      <c r="F56" s="42">
        <v>6</v>
      </c>
      <c r="G56" s="43">
        <v>0.4</v>
      </c>
      <c r="H56" s="44">
        <v>0.7</v>
      </c>
      <c r="I56" s="44">
        <v>5</v>
      </c>
      <c r="J56" s="62">
        <f t="shared" si="0"/>
        <v>12.100000000000001</v>
      </c>
      <c r="K56" s="35">
        <f>J56*C66</f>
        <v>27.657142857142848</v>
      </c>
    </row>
    <row r="57" spans="1:11" ht="15.6" x14ac:dyDescent="0.25">
      <c r="A57" s="39">
        <v>52</v>
      </c>
      <c r="B57" s="40" t="s">
        <v>26</v>
      </c>
      <c r="C57" s="66" t="s">
        <v>156</v>
      </c>
      <c r="D57" s="45">
        <f>'Dan So'!C54</f>
        <v>5194</v>
      </c>
      <c r="E57" s="91">
        <f>'Dien tich'!C16</f>
        <v>140.52000000000001</v>
      </c>
      <c r="F57" s="42">
        <v>6</v>
      </c>
      <c r="G57" s="43">
        <v>0.4</v>
      </c>
      <c r="H57" s="44">
        <v>0.7</v>
      </c>
      <c r="I57" s="44"/>
      <c r="J57" s="62">
        <f t="shared" si="0"/>
        <v>7.1000000000000005</v>
      </c>
      <c r="K57" s="35">
        <f>J57*C66</f>
        <v>16.228571428571424</v>
      </c>
    </row>
    <row r="58" spans="1:11" ht="15.6" x14ac:dyDescent="0.25">
      <c r="A58" s="39">
        <v>53</v>
      </c>
      <c r="B58" s="40" t="s">
        <v>45</v>
      </c>
      <c r="C58" s="66" t="s">
        <v>156</v>
      </c>
      <c r="D58" s="45">
        <f>'Dan So'!C55</f>
        <v>4926</v>
      </c>
      <c r="E58" s="91">
        <f>'Dien tich'!C15</f>
        <v>141.6</v>
      </c>
      <c r="F58" s="42">
        <v>6</v>
      </c>
      <c r="G58" s="43">
        <v>0.1</v>
      </c>
      <c r="H58" s="44">
        <v>0.7</v>
      </c>
      <c r="I58" s="44">
        <v>2</v>
      </c>
      <c r="J58" s="62">
        <f t="shared" si="0"/>
        <v>8.8000000000000007</v>
      </c>
      <c r="K58" s="35">
        <f>J58*C66</f>
        <v>20.114285714285707</v>
      </c>
    </row>
    <row r="59" spans="1:11" ht="15.6" x14ac:dyDescent="0.25">
      <c r="A59" s="39">
        <v>54</v>
      </c>
      <c r="B59" s="40" t="s">
        <v>62</v>
      </c>
      <c r="C59" s="66" t="s">
        <v>156</v>
      </c>
      <c r="D59" s="45">
        <f>'Dan So'!C56</f>
        <v>4727</v>
      </c>
      <c r="E59" s="91">
        <f>'Dien tich'!C40</f>
        <v>108.57</v>
      </c>
      <c r="F59" s="42">
        <v>6</v>
      </c>
      <c r="G59" s="43">
        <v>0.1</v>
      </c>
      <c r="H59" s="44">
        <v>0.7</v>
      </c>
      <c r="I59" s="44"/>
      <c r="J59" s="62">
        <f t="shared" si="0"/>
        <v>6.8</v>
      </c>
      <c r="K59" s="35">
        <f>J59*C66</f>
        <v>15.542857142857136</v>
      </c>
    </row>
    <row r="60" spans="1:11" ht="15.6" x14ac:dyDescent="0.25">
      <c r="A60" s="39">
        <v>55</v>
      </c>
      <c r="B60" s="40" t="s">
        <v>28</v>
      </c>
      <c r="C60" s="66" t="s">
        <v>156</v>
      </c>
      <c r="D60" s="45">
        <f>'Dan So'!C57</f>
        <v>4552</v>
      </c>
      <c r="E60" s="91">
        <f>'Dien tich'!C19</f>
        <v>130.66999999999999</v>
      </c>
      <c r="F60" s="42">
        <v>6</v>
      </c>
      <c r="G60" s="43">
        <v>0.1</v>
      </c>
      <c r="H60" s="44">
        <v>0.7</v>
      </c>
      <c r="I60" s="44"/>
      <c r="J60" s="62">
        <f t="shared" si="0"/>
        <v>6.8</v>
      </c>
      <c r="K60" s="35">
        <f>J60*C66</f>
        <v>15.542857142857136</v>
      </c>
    </row>
    <row r="61" spans="1:11" ht="15.6" x14ac:dyDescent="0.25">
      <c r="A61" s="39">
        <v>56</v>
      </c>
      <c r="B61" s="40" t="s">
        <v>25</v>
      </c>
      <c r="C61" s="66" t="s">
        <v>156</v>
      </c>
      <c r="D61" s="45">
        <f>'Dan So'!C58</f>
        <v>4469</v>
      </c>
      <c r="E61" s="91">
        <f>'Dien tich'!C3</f>
        <v>179.63</v>
      </c>
      <c r="F61" s="42">
        <v>6</v>
      </c>
      <c r="G61" s="43">
        <v>0.1</v>
      </c>
      <c r="H61" s="44">
        <v>0.7</v>
      </c>
      <c r="I61" s="44"/>
      <c r="J61" s="62">
        <f t="shared" si="0"/>
        <v>6.8</v>
      </c>
      <c r="K61" s="35">
        <f>J61*C66</f>
        <v>15.542857142857136</v>
      </c>
    </row>
    <row r="62" spans="1:11" ht="15.6" x14ac:dyDescent="0.25">
      <c r="A62" s="89"/>
      <c r="B62" s="89"/>
      <c r="C62" s="47"/>
      <c r="D62" s="48"/>
      <c r="E62" s="49"/>
      <c r="F62" s="48"/>
      <c r="G62" s="48"/>
      <c r="H62" s="49"/>
      <c r="I62" s="49"/>
      <c r="J62" s="50">
        <f>SUM(J6:J61)</f>
        <v>437.50000000000017</v>
      </c>
      <c r="K62" s="51">
        <f>SUM(K6:K61)</f>
        <v>999.99999999999932</v>
      </c>
    </row>
    <row r="63" spans="1:11" ht="15.6" x14ac:dyDescent="0.25">
      <c r="A63" s="52"/>
      <c r="B63" s="52"/>
      <c r="C63" s="53"/>
      <c r="D63" s="54"/>
      <c r="E63" s="55"/>
      <c r="F63" s="54"/>
      <c r="G63" s="54"/>
      <c r="H63" s="55"/>
      <c r="I63" s="55"/>
      <c r="J63" s="56"/>
      <c r="K63" s="56"/>
    </row>
    <row r="64" spans="1:11" ht="15.6" x14ac:dyDescent="0.25">
      <c r="A64" s="52"/>
      <c r="B64" s="34" t="s">
        <v>154</v>
      </c>
      <c r="C64" s="57">
        <f>J62</f>
        <v>437.50000000000017</v>
      </c>
      <c r="D64" s="54"/>
      <c r="E64" s="55"/>
      <c r="F64" s="54"/>
      <c r="G64" s="54"/>
      <c r="H64" s="55"/>
      <c r="I64" s="55"/>
      <c r="J64" s="56"/>
      <c r="K64" s="56"/>
    </row>
    <row r="65" spans="2:9" ht="15.6" x14ac:dyDescent="0.25">
      <c r="B65" s="58" t="s">
        <v>157</v>
      </c>
      <c r="C65" s="59">
        <v>1000</v>
      </c>
      <c r="H65" s="60"/>
      <c r="I65" s="60"/>
    </row>
    <row r="66" spans="2:9" ht="15.6" x14ac:dyDescent="0.25">
      <c r="B66" s="58" t="s">
        <v>158</v>
      </c>
      <c r="C66" s="61">
        <f>C65/C64</f>
        <v>2.2857142857142847</v>
      </c>
      <c r="H66" s="60"/>
      <c r="I66" s="60"/>
    </row>
  </sheetData>
  <mergeCells count="2">
    <mergeCell ref="A2:K2"/>
    <mergeCell ref="A62:B62"/>
  </mergeCells>
  <pageMargins left="0.24" right="0.24" top="0.43" bottom="0.39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Dan So</vt:lpstr>
      <vt:lpstr>Dien tich</vt:lpstr>
      <vt:lpstr>Khu vuc</vt:lpstr>
      <vt:lpstr>Di tich</vt:lpstr>
      <vt:lpstr>GIa dinh phan bo von</vt:lpstr>
      <vt:lpstr>'Dan So'!Print_Titles</vt:lpstr>
      <vt:lpstr>'Dien tich'!Print_Titles</vt:lpstr>
      <vt:lpstr>'Khu vuc'!Print_Titles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TamPhat</cp:lastModifiedBy>
  <cp:lastPrinted>2026-05-10T08:09:58Z</cp:lastPrinted>
  <dcterms:created xsi:type="dcterms:W3CDTF">2026-02-02T07:13:28Z</dcterms:created>
  <dcterms:modified xsi:type="dcterms:W3CDTF">2026-05-15T03:05:43Z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2026-01-25T00:00:00Z</vt:filetime>
  </property>
  <property fmtid="{D5CDD505-2E9C-101B-9397-08002B2CF9AE}" pid="3" name="Creator">
    <vt:lpwstr>Aspose.Cells</vt:lpwstr>
  </property>
  <property fmtid="{D5CDD505-2E9C-101B-9397-08002B2CF9AE}" pid="4" name="LastSaved">
    <vt:filetime>2026-02-02T00:00:00Z</vt:filetime>
  </property>
  <property fmtid="{D5CDD505-2E9C-101B-9397-08002B2CF9AE}" pid="5" name="Producer">
    <vt:lpwstr>pdf</vt:lpwstr>
  </property>
</Properties>
</file>